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65" windowHeight="11640" activeTab="12"/>
  </bookViews>
  <sheets>
    <sheet name="1.2" sheetId="1" r:id="rId1"/>
    <sheet name="1.1" sheetId="2" r:id="rId2"/>
    <sheet name="1.3" sheetId="3" r:id="rId3"/>
    <sheet name="1.7" sheetId="4" r:id="rId4"/>
    <sheet name="1.9" sheetId="5" r:id="rId5"/>
    <sheet name="2.1" sheetId="6" r:id="rId6"/>
    <sheet name="2.3" sheetId="7" r:id="rId7"/>
    <sheet name="2.2" sheetId="8" r:id="rId8"/>
    <sheet name="3.1" sheetId="9" r:id="rId9"/>
    <sheet name="3.2" sheetId="10" r:id="rId10"/>
    <sheet name="4.1" sheetId="11" r:id="rId11"/>
    <sheet name="4.2" sheetId="12" r:id="rId12"/>
    <sheet name="8.1" sheetId="13" r:id="rId13"/>
    <sheet name="8.1.1" sheetId="14" r:id="rId14"/>
    <sheet name="8.3" sheetId="15" r:id="rId15"/>
    <sheet name="ЦОК" sheetId="16" state="hidden" r:id="rId16"/>
    <sheet name="Тр ЭлЭн" sheetId="17" state="hidden" r:id="rId17"/>
    <sheet name="таб.1.1 (СОТиН)" sheetId="18" state="hidden" r:id="rId18"/>
    <sheet name="Юристы" sheetId="19" state="hidden" r:id="rId19"/>
    <sheet name="ТП" sheetId="20" state="hidden" r:id="rId20"/>
    <sheet name="Дисп.Сл" sheetId="21" state="hidden" r:id="rId21"/>
    <sheet name="Лист1" sheetId="22" state="hidden" r:id="rId22"/>
  </sheets>
  <externalReferences>
    <externalReference r:id="rId25"/>
  </externalReferences>
  <definedNames>
    <definedName name="_xlnm.Print_Titles" localSheetId="5">'2.1'!$15:$15</definedName>
    <definedName name="_xlnm.Print_Titles" localSheetId="7">'2.2'!$14:$14</definedName>
    <definedName name="_xlnm.Print_Titles" localSheetId="6">'2.3'!$13:$13</definedName>
    <definedName name="_xlnm.Print_Area" localSheetId="1">'1.1'!$A$1:$D$33</definedName>
    <definedName name="_xlnm.Print_Area" localSheetId="0">'1.2'!$A$1:$B$20</definedName>
    <definedName name="_xlnm.Print_Area" localSheetId="2">'1.3'!$A$1:$E$21</definedName>
    <definedName name="_xlnm.Print_Area" localSheetId="3">'1.7'!$A$1:$G$27</definedName>
    <definedName name="_xlnm.Print_Area" localSheetId="4">'1.9'!$A$1:$D$27</definedName>
    <definedName name="_xlnm.Print_Area" localSheetId="5">'2.1'!$A$1:$G$44</definedName>
    <definedName name="_xlnm.Print_Area" localSheetId="7">'2.2'!$A$1:$G$43</definedName>
    <definedName name="_xlnm.Print_Area" localSheetId="6">'2.3'!$A$1:$G$42</definedName>
    <definedName name="_xlnm.Print_Area" localSheetId="8">'3.1'!$A$1:$D$22</definedName>
    <definedName name="_xlnm.Print_Area" localSheetId="9">'3.2'!$A$1:$D$25</definedName>
    <definedName name="_xlnm.Print_Area" localSheetId="10">'4.1'!$A$1:$D$41</definedName>
    <definedName name="_xlnm.Print_Area" localSheetId="11">'4.2'!$A$1:$D$31</definedName>
    <definedName name="_xlnm.Print_Area" localSheetId="12">'8.1'!$A$1:$AA$20</definedName>
    <definedName name="_xlnm.Print_Area" localSheetId="13">'8.1.1'!$A$1:$Q$201</definedName>
    <definedName name="_xlnm.Print_Area" localSheetId="15">'ЦОК'!$A$5:$E$46</definedName>
  </definedNames>
  <calcPr fullCalcOnLoad="1"/>
</workbook>
</file>

<file path=xl/sharedStrings.xml><?xml version="1.0" encoding="utf-8"?>
<sst xmlns="http://schemas.openxmlformats.org/spreadsheetml/2006/main" count="1653" uniqueCount="799">
  <si>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</si>
  <si>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</si>
  <si>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</si>
  <si>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</si>
  <si>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</si>
  <si>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</si>
  <si>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</si>
  <si>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</si>
  <si>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(Ф.И.О.)</t>
  </si>
  <si>
    <t>(подпись)</t>
  </si>
  <si>
    <t>Значение</t>
  </si>
  <si>
    <t>-</t>
  </si>
  <si>
    <t>№</t>
  </si>
  <si>
    <t>Наименование показателя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</si>
  <si>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</si>
  <si>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</si>
  <si>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</si>
  <si>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</si>
  <si>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</si>
  <si>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</si>
  <si>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</si>
  <si>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</si>
  <si>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</si>
  <si>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</si>
  <si>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</si>
  <si>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</si>
  <si>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</si>
  <si>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</si>
  <si>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</si>
  <si>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</si>
  <si>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</si>
  <si>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</si>
  <si>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</si>
  <si>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</si>
  <si>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</si>
  <si>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</si>
  <si>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</si>
  <si>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</si>
  <si>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</si>
  <si>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</si>
  <si>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</si>
  <si>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</si>
  <si>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</si>
  <si>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</si>
  <si>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</si>
  <si>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</si>
  <si>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</si>
  <si>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</si>
  <si>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</si>
  <si>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</si>
  <si>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</si>
  <si>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</si>
  <si>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</si>
  <si>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Наименование параметра (критерия), характеризующего индикатор</t>
  </si>
  <si>
    <t>в том числе:</t>
  </si>
  <si>
    <t>Форма 1.2 - Расчет показателя средней продолжительности прекращений передачи электрической энергии</t>
  </si>
  <si>
    <t>Приложение № 1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</si>
  <si>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</si>
  <si>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</si>
  <si>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</si>
  <si>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</si>
  <si>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</si>
  <si>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</si>
  <si>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</si>
  <si>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</si>
  <si>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</si>
  <si>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</si>
  <si>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</si>
  <si>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</si>
  <si>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</si>
  <si>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</si>
  <si>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</si>
  <si>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</si>
  <si>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</si>
  <si>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</si>
  <si>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</si>
  <si>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</si>
  <si>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</si>
  <si>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</si>
  <si>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</si>
  <si>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</si>
  <si>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</si>
  <si>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</si>
  <si>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</si>
  <si>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3.1.</t>
  </si>
  <si>
    <t>4.1.</t>
  </si>
  <si>
    <t>7.1.</t>
  </si>
  <si>
    <t>8.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</si>
  <si>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</si>
  <si>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</si>
  <si>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</si>
  <si>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</si>
  <si>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</si>
  <si>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</si>
  <si>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</si>
  <si>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</si>
  <si>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</si>
  <si>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</si>
  <si>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</si>
  <si>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</si>
  <si>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</si>
  <si>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</si>
  <si>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</si>
  <si>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</si>
  <si>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</si>
  <si>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</si>
  <si>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</si>
  <si>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</si>
  <si>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</si>
  <si>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</si>
  <si>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</si>
  <si>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</si>
  <si>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</si>
  <si>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</si>
  <si>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</si>
  <si>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</si>
  <si>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</si>
  <si>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</si>
  <si>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</si>
  <si>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</si>
  <si>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</si>
  <si>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</si>
  <si>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</si>
  <si>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</si>
  <si>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</si>
  <si>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</si>
  <si>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</si>
  <si>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</si>
  <si>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</si>
  <si>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</si>
  <si>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</si>
  <si>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</si>
  <si>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</si>
  <si>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</si>
  <si>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</si>
  <si>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</si>
  <si>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</si>
  <si>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</si>
  <si>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</si>
  <si>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</si>
  <si>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</si>
  <si>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</si>
  <si>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</si>
  <si>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</si>
  <si>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</si>
  <si>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</si>
  <si>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</si>
  <si>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</si>
  <si>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</si>
  <si>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</si>
  <si>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</si>
  <si>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</si>
  <si>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</si>
  <si>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</si>
  <si>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</si>
  <si>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</si>
  <si>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</si>
  <si>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</si>
  <si>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</si>
  <si>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</si>
  <si>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</si>
  <si>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</si>
  <si>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</si>
  <si>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</si>
  <si>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</si>
  <si>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</si>
  <si>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</si>
  <si>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</si>
  <si>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</si>
  <si>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</si>
  <si>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</si>
  <si>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</si>
  <si>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</si>
  <si>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</si>
  <si>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</si>
  <si>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</si>
  <si>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</si>
  <si>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</si>
  <si>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</si>
  <si>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</si>
  <si>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</si>
  <si>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</si>
  <si>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</si>
  <si>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</si>
  <si>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</si>
  <si>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</si>
  <si>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</si>
  <si>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</si>
  <si>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</si>
  <si>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</si>
  <si>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</si>
  <si>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</si>
  <si>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</si>
  <si>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</si>
  <si>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</si>
  <si>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</si>
  <si>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</si>
  <si>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</si>
  <si>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</si>
  <si>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</si>
  <si>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</si>
  <si>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</si>
  <si>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</si>
  <si>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</si>
  <si>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</si>
  <si>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</si>
  <si>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</si>
  <si>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</si>
  <si>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</si>
  <si>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</si>
  <si>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</si>
  <si>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</si>
  <si>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№ формулы Методических указаний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</si>
  <si>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</si>
  <si>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</si>
  <si>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</si>
  <si>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</si>
  <si>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</si>
  <si>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</si>
  <si>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</si>
  <si>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</si>
  <si>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</si>
  <si>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</si>
  <si>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</si>
  <si>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</si>
  <si>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</si>
  <si>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</si>
  <si>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</si>
  <si>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Итого: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</si>
  <si>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</si>
  <si>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ООО "Кубаньэлектросеть"</t>
  </si>
  <si>
    <t>Директор ООО "Кубаньэлектросеть"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</si>
  <si>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</si>
  <si>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</si>
  <si>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 xml:space="preserve">          </t>
  </si>
  <si>
    <t>Наименование сетевой организации</t>
  </si>
  <si>
    <t>Наименование составляющей показателя</t>
  </si>
  <si>
    <t>Метод определения</t>
  </si>
  <si>
    <t>В.А. Черкашин</t>
  </si>
  <si>
    <t>Аварийные отключения оборудования в январе 2021 г.</t>
  </si>
  <si>
    <t>Аварийные отключения оборудования в феврале 2021 г.</t>
  </si>
  <si>
    <t>Аварийные отключения оборудования в марте 2021 г.</t>
  </si>
  <si>
    <t>Аварийные отключения оборудования в апреле 2021 г.</t>
  </si>
  <si>
    <t>Аварийные отключения оборудования в мае 2021 г.</t>
  </si>
  <si>
    <t>Аварийные отключения оборудования в июне 2021 г.</t>
  </si>
  <si>
    <t>Аварийные отключения оборудования в июле 2021 г.</t>
  </si>
  <si>
    <t>Аварийные отключения оборудования в августе 2021 г.</t>
  </si>
  <si>
    <t>Аварийные отключения оборудования в сентябре 2021 г.</t>
  </si>
  <si>
    <t>Аварийные отключения оборудования в октябре 2021 г.</t>
  </si>
  <si>
    <t>Аварийные отключения оборудования в ноябре 2021 г.</t>
  </si>
  <si>
    <t>Аварийные отключения оборудования в декабре 2021 г.</t>
  </si>
  <si>
    <t>Максимальное на расчетный период 2021 г. число точек присоединения</t>
  </si>
  <si>
    <t>к приказу Минэнерго России</t>
  </si>
  <si>
    <t>от 29 ноября 2016 г. № 1256</t>
  </si>
  <si>
    <t>Приложение №1</t>
  </si>
  <si>
    <t>Показатель</t>
  </si>
  <si>
    <t>Комментарии</t>
  </si>
  <si>
    <t>Максимальное за расчетный период регулирования число точек поставки потребителей услуг сетевой организации, шт.</t>
  </si>
  <si>
    <t>(значение из формы 1.9 приложения 1 к методическим указаниям)</t>
  </si>
  <si>
    <t>Средняя продолжительность прекращения передачи электрической энергии на точку поставки (Пsaidi), час</t>
  </si>
  <si>
    <t>сумма произведений по столбцу 9 и столбцу 13 формы 8.1, деленная на значение пункта 1 Формы 1.3                    (столбец 9 * столбец 13) / пункт 1 формы 1.3).При этом учитываются только события, по которым значения в столбце 8 равны "В", а в столбце 27 равны "1"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</si>
  <si>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</si>
  <si>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1.3 (столбец 13 формы 8.1 / пункт 1 формы 1.3). При этом учитываются только события, по которым значения в столбце 8 равны "В", а в столбце 27 равны "1"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</si>
  <si>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</si>
  <si>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(в ред. от 21 июня 2017 г.)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</si>
  <si>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</si>
  <si>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Форма 1.7.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регулирования1 (для территориальной сетевой регулирования которой начинается с 2018 года) организации, долгосрочный период</t>
  </si>
  <si>
    <t>Показатель средней продолжительности прекращений передачи электрической энергии на точку поставки (Пsaidi), час.</t>
  </si>
  <si>
    <t>Мероприятия, направленные на улучшение показателя2</t>
  </si>
  <si>
    <t>Описание
(обоснование)</t>
  </si>
  <si>
    <t>Значение показателя, годы:</t>
  </si>
  <si>
    <t>Показатель средней частоты прекращений передачи электрической энергии на точку поставки (Пsaifi), шт.</t>
  </si>
  <si>
    <t>Показатель уровня качества осуществляемого технологического присоединения (Птпр)</t>
  </si>
  <si>
    <t>Технические мероприятия по ремонту оборудования</t>
  </si>
  <si>
    <t>Выполнение технических мероприятий, направленных на повышение качества и надежности электроснабжения</t>
  </si>
  <si>
    <t>Организационные мероприятия, обучение персонала</t>
  </si>
  <si>
    <t>Организационные и технические мероприятия, обучение персонала</t>
  </si>
  <si>
    <t>Выполнение организационных и технических мероприятий, направленных на повышение качества и надежности электроснабжения и обущения персонала</t>
  </si>
  <si>
    <t>2024 
план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</si>
  <si>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</si>
  <si>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организации1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</si>
  <si>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</si>
  <si>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</si>
  <si>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</si>
  <si>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</si>
  <si>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Максимальное за год число точек поставки, шт.</t>
  </si>
  <si>
    <t>Число разъединителей и выключателей, шт.</t>
  </si>
  <si>
    <t>Средняя летняя температура, °С</t>
  </si>
  <si>
    <t>Номер группы (m) территориальной сетевой организации по показателю (Пsaidi)</t>
  </si>
  <si>
    <t>Номер группы (m) территориальной сетевой организации по показателю (Пsaifi)</t>
  </si>
  <si>
    <t>Число заявок,
шт.</t>
  </si>
  <si>
    <t>Итого по индикатору информативности</t>
  </si>
  <si>
    <t>Итого по индикатору исполнительности</t>
  </si>
  <si>
    <t>Форма 4.1. Показатели уровня надежности и уровня качества оказываемых услуг сетевой организации</t>
  </si>
  <si>
    <t>1</t>
  </si>
  <si>
    <r>
      <t>Показатель средней продолжительности прекращений передачи электрической энергии 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</si>
  <si>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</si>
  <si>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</si>
  <si>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</si>
  <si>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</si>
  <si>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</si>
  <si>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</si>
  <si>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</si>
  <si>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</si>
  <si>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t>2</t>
  </si>
  <si>
    <t>3</t>
  </si>
  <si>
    <t>7 или 12</t>
  </si>
  <si>
    <t>Пункт 4.1 методических указаний</t>
  </si>
  <si>
    <t>Пункт 4.2 методических указаний</t>
  </si>
  <si>
    <t>Пункт 5
методических указаний</t>
  </si>
  <si>
    <t>№ пункта методических указаний</t>
  </si>
  <si>
    <t>пункт 5</t>
  </si>
  <si>
    <r>
      <t>2.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</si>
  <si>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</si>
  <si>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</si>
  <si>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</si>
  <si>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</si>
  <si>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</si>
  <si>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</si>
  <si>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</si>
  <si>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</si>
  <si>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Для территориальной сетевой организации</t>
  </si>
  <si>
    <t>коэффициент значимости показателя уровня надежности оказываемых услуг, α1</t>
  </si>
  <si>
    <t>коэффициент значимости показателя уровня надежности оказываемых услуг, α2</t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</si>
  <si>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</si>
  <si>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</si>
  <si>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</si>
  <si>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</si>
  <si>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</si>
  <si>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</si>
  <si>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</si>
  <si>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</si>
  <si>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</si>
  <si>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</si>
  <si>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</si>
  <si>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</si>
  <si>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</si>
  <si>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</si>
  <si>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</si>
  <si>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</si>
  <si>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</si>
  <si>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</si>
  <si>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</si>
  <si>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</si>
  <si>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</si>
  <si>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</si>
  <si>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</si>
  <si>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</si>
  <si>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</si>
  <si>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</si>
  <si>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</si>
  <si>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</si>
  <si>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</si>
  <si>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</si>
  <si>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Учет в показателях надежности, в т.ч. индикативных 
показателях надежности (0 - нет, 1 - да)</t>
  </si>
  <si>
    <t>Высший класс напряжения отключенного оборудования 
сетевой организации, кВ</t>
  </si>
  <si>
    <t>Смежные сетевые организации и производители
 электрической энергии</t>
  </si>
  <si>
    <t>Номер и дата акта расследования технологического нарушения, 
записи в оперативном журнале</t>
  </si>
  <si>
    <t>Перечень объектов электросетевого хозяйства, отключение которых 
привело к прекращению передачи электрической 
энергии потребителям услуг (ПС, ТП, РП, ВЛ, КЛ)</t>
  </si>
  <si>
    <t>Наименование структурной единицы сетевой организации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</si>
  <si>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</si>
  <si>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</si>
  <si>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</si>
  <si>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Высший класс напряжения, кВ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</si>
  <si>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</si>
  <si>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</si>
  <si>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</si>
  <si>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</si>
  <si>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СН2 (6 - 20 кВ)</t>
  </si>
  <si>
    <t>НН (ниже 1 кВ)</t>
  </si>
  <si>
    <t>ИТОГО:</t>
  </si>
  <si>
    <t>Приложение № 8</t>
  </si>
  <si>
    <t>Диспетчерское наименование 
ПС, ТП, РП</t>
  </si>
  <si>
    <t>Диспетчерское наименование ЛЭП от 
вышестоящего центра питания до 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</si>
  <si>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уровня присоединения 
при нормальной схеме электроснабжения (при наличии)</t>
  </si>
  <si>
    <t>Диспетчерское наименование
 ВЛ, КЛ, КВЛ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</si>
  <si>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</si>
  <si>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</si>
  <si>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</si>
  <si>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(6 - 20 кВ), шт.</t>
  </si>
  <si>
    <t>НН (до 1 кВ), шт.</t>
  </si>
  <si>
    <t>В соответствии с заключенными договорами по передаче электрической 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</si>
  <si>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</si>
  <si>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</si>
  <si>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color indexed="8"/>
        <rFont val="Times New Roman"/>
        <family val="1"/>
      </rPr>
      <t>saidi рем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</si>
  <si>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Times New Roman"/>
        <family val="1"/>
      </rPr>
      <t>saifi рем</t>
    </r>
    <r>
      <rPr>
        <sz val="11"/>
        <rFont val="Times New Roman"/>
        <family val="1"/>
      </rPr>
      <t>), шт.</t>
    </r>
  </si>
  <si>
    <t>1.1</t>
  </si>
  <si>
    <t>1.2</t>
  </si>
  <si>
    <t>1.3</t>
  </si>
  <si>
    <t>1.4</t>
  </si>
  <si>
    <t>сумма по столбцу 13 Формы 8.1 и деленная на значение пункта 1 Формы 8.3 (Σ столбец 13 Формы 8.1/пункт 1 Формы 8.3) При этом учитываются только те события, по которым значения в столбце 8 равны «П»</t>
  </si>
  <si>
    <t>сумма произведений по столбцу 9 и столбцу 13 Формы 8.1, деленная на значение пункта 1 Формы 8.3 ((Σ столбец 9*столбец 13)/пункт 1 Формы 8.3) При этом учитываются только те события, по которым значения в столбце 8 равны «П»</t>
  </si>
  <si>
    <t>сумма по столбцу 13 Формы 8.1 и деленная на значение пункта 1 Формы 8.3 (Σ столбец 13 Формы 8.1/пункт 1 Формы 8.3) При этом учитываются только те события, по которым значения в столбце 8 равны «В», а в столбце 27 равны 1</t>
  </si>
  <si>
    <t>сумма произведений по столбцу 9 и столбцу 13 Формы 8.1, деленная на значение пункта 1 Формы 8.3 ((Σ столбец 9*столбец 13)/пункт 1 Формы 8.3) При этом учитываются только те события, по которым значения в столбце 8 равны «В», а в столбце 27 равны 1</t>
  </si>
  <si>
    <t>Протяженность линий электропередачи в одноцепном выражении (ЛЭП), км</t>
  </si>
  <si>
    <t>аренды электросетевого имущества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</si>
  <si>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</si>
  <si>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</si>
  <si>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</si>
  <si>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</si>
  <si>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</si>
  <si>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</si>
  <si>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</si>
  <si>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</si>
  <si>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</si>
  <si>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>Плановое значение показателя Пп,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п</t>
    </r>
  </si>
  <si>
    <r>
      <t>Плановое значение показателя Птпр,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тпр</t>
    </r>
  </si>
  <si>
    <r>
      <t>Плановое значение показателя Птсо,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тсо</t>
    </r>
  </si>
  <si>
    <r>
      <t>Плановое значение показателя Пens,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ens</t>
    </r>
  </si>
  <si>
    <r>
      <t>Плановое значение показателя Пsaidi,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saidi</t>
    </r>
  </si>
  <si>
    <r>
      <t>Плановое значение показателя Пsaifi, П</t>
    </r>
    <r>
      <rPr>
        <vertAlign val="superscript"/>
        <sz val="11"/>
        <rFont val="Times New Roman"/>
        <family val="1"/>
      </rPr>
      <t>пл</t>
    </r>
    <r>
      <rPr>
        <sz val="11"/>
        <rFont val="Times New Roman"/>
        <family val="1"/>
      </rPr>
      <t>saifi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</si>
  <si>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 </t>
    </r>
    <r>
      <rPr>
        <sz val="11"/>
        <rFont val="Times New Roman"/>
        <family val="1"/>
      </rPr>
      <t>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</si>
  <si>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</si>
  <si>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</si>
  <si>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</si>
  <si>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</si>
  <si>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</si>
  <si>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</si>
  <si>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</si>
  <si>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</si>
  <si>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</si>
  <si>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2БКТП-БЦ-6-552п</t>
  </si>
  <si>
    <t>КТП-Дж5-623п</t>
  </si>
  <si>
    <t>КТП-Дж5-650п</t>
  </si>
  <si>
    <t>ТП-Б-2-814п</t>
  </si>
  <si>
    <t>ЗТП-3г5-144п</t>
  </si>
  <si>
    <t>ЗТП-Кс-1-Кс-3-349п</t>
  </si>
  <si>
    <t>КТП-КМ1-636п</t>
  </si>
  <si>
    <t>ТП-КС7-427п</t>
  </si>
  <si>
    <t>ТП-Гз5-433п</t>
  </si>
  <si>
    <t>ТП-Ю7-401п</t>
  </si>
  <si>
    <t>ТП-Ю7-330п</t>
  </si>
  <si>
    <t>ТП-Гз5-201п</t>
  </si>
  <si>
    <t>ЗТП-РС-5-622п</t>
  </si>
  <si>
    <t>2БКТП-КП-1-349п</t>
  </si>
  <si>
    <t>КТП-НМ-11-183п</t>
  </si>
  <si>
    <t>ТП-РЦ6-309п</t>
  </si>
  <si>
    <t>ЗТПП-ХЛ-11-761п</t>
  </si>
  <si>
    <t>КТП-П-5-831п</t>
  </si>
  <si>
    <t>КТП-ПФ3-905п</t>
  </si>
  <si>
    <t>ТП-КР1-19п</t>
  </si>
  <si>
    <t>ТП-КР3-67п</t>
  </si>
  <si>
    <t>КТП-РЦ5-284п</t>
  </si>
  <si>
    <t>ТП-НД3-439п</t>
  </si>
  <si>
    <t>ТП-НД5-446п</t>
  </si>
  <si>
    <t>КТП-НМ7-822п</t>
  </si>
  <si>
    <t>КТП-Шкр5-1607п</t>
  </si>
  <si>
    <t>КТП-НМ-5-515п</t>
  </si>
  <si>
    <t>ТП-ВЦ13-504п</t>
  </si>
  <si>
    <t>ТП-РС-5-823п</t>
  </si>
  <si>
    <t>ТП-БЦ-10-549п</t>
  </si>
  <si>
    <t>ТП-НБС-3-429п</t>
  </si>
  <si>
    <t>2БКРП-6 кВ</t>
  </si>
  <si>
    <t>ТП-ВЦ-10-563п</t>
  </si>
  <si>
    <t xml:space="preserve">ЗТП-СМ-23-317п </t>
  </si>
  <si>
    <t>ЗТП-СМ-23-318п</t>
  </si>
  <si>
    <t xml:space="preserve">ЗТП-СМ-23-319п </t>
  </si>
  <si>
    <t>БКТП-ЮБ-5</t>
  </si>
  <si>
    <t>ТП-СТ-1-645п</t>
  </si>
  <si>
    <t>ТП-ВЦ-3-535п</t>
  </si>
  <si>
    <t>ЗТП-11</t>
  </si>
  <si>
    <t>ЗТП-175</t>
  </si>
  <si>
    <t>ЗТП-126</t>
  </si>
  <si>
    <t>ЗТП-421</t>
  </si>
  <si>
    <t>КТП-360</t>
  </si>
  <si>
    <t>КТП-213</t>
  </si>
  <si>
    <t>ТП-8</t>
  </si>
  <si>
    <t>ТП-9</t>
  </si>
  <si>
    <t>ТП-17</t>
  </si>
  <si>
    <t>ТП-10</t>
  </si>
  <si>
    <t>ТП-ВЦ-6-57п</t>
  </si>
  <si>
    <t>ТП-ВЦ-6-112п</t>
  </si>
  <si>
    <t>ТП-ВЦ-14-19п</t>
  </si>
  <si>
    <t>ТП-ВЦ-14-20п</t>
  </si>
  <si>
    <t>ТП-ВЦ-10-173п</t>
  </si>
  <si>
    <t>ТП-РЦ-4-373п</t>
  </si>
  <si>
    <t>ТП-НД-1-374п</t>
  </si>
  <si>
    <t>ТП-ВЦ-9-527п</t>
  </si>
  <si>
    <t>ТП-ВЦ-12-125п</t>
  </si>
  <si>
    <t>ЗТП-НД-3-262п</t>
  </si>
  <si>
    <t>БКТП-ВЦ-11-149п</t>
  </si>
  <si>
    <t>БКТП-ВЦ-10-164п</t>
  </si>
  <si>
    <t>БКТП-ВЦ-10-174п</t>
  </si>
  <si>
    <t>ТП-Ю-1-211п</t>
  </si>
  <si>
    <t>ТП-Ю-1-212п</t>
  </si>
  <si>
    <t>ТП-ЗР1-172п</t>
  </si>
  <si>
    <t>ТП-ЗР9-196п</t>
  </si>
  <si>
    <t>ТП-ЗР9-195п</t>
  </si>
  <si>
    <t>ТП-ЗР9-194п</t>
  </si>
  <si>
    <t>ТП-ЗР1-269п</t>
  </si>
  <si>
    <t>ТП-ЗР1-270п</t>
  </si>
  <si>
    <t>ЗТП-УЦ-17-3п</t>
  </si>
  <si>
    <t>ТП-УЦ-3-СТ-1-4п</t>
  </si>
  <si>
    <t>КТП-УЦ-3-СТ-1-185п</t>
  </si>
  <si>
    <t>ЗТП-НК-1-НЛ-3-791п</t>
  </si>
  <si>
    <t>КТП-ВР-3-Ж3-1-110п</t>
  </si>
  <si>
    <t>ЗТП-1133п</t>
  </si>
  <si>
    <t>ЗТП-1452п</t>
  </si>
  <si>
    <t>БКТП-РС-3-975п</t>
  </si>
  <si>
    <t>БКТП-РС-4-922п</t>
  </si>
  <si>
    <t>ЗТП-РС-3-964п</t>
  </si>
  <si>
    <t>ТП-НС-13-1п</t>
  </si>
  <si>
    <t>ТП-НС-13-2п</t>
  </si>
  <si>
    <t>ТП-НС-1-1п</t>
  </si>
  <si>
    <t>ЗТП-ДР1-132п</t>
  </si>
  <si>
    <t>ТП-Г-7-807п</t>
  </si>
  <si>
    <t>ТП-240п</t>
  </si>
  <si>
    <t>ТП-1283п</t>
  </si>
  <si>
    <t>ТП-КИ-7-1036п</t>
  </si>
  <si>
    <t>ТП-ГЗ-6-49п</t>
  </si>
  <si>
    <t>ТП-КИ-1-226п</t>
  </si>
  <si>
    <t>ТП-КИ-7-1060п</t>
  </si>
  <si>
    <t>ТП-КИ-7-45п</t>
  </si>
  <si>
    <t>ТП-БЦ-10-569п</t>
  </si>
  <si>
    <t>ТП-НБС7-444п</t>
  </si>
  <si>
    <t>ТП-КС7-416п</t>
  </si>
  <si>
    <t>КТП-СЛ-9-927</t>
  </si>
  <si>
    <t>ТП-ШЧ-7-604п</t>
  </si>
  <si>
    <t>ТП-ШЧ-9-605п</t>
  </si>
  <si>
    <t>ТП-ШЧ-9-606п</t>
  </si>
  <si>
    <t>ТП-ШЧ-9-607п</t>
  </si>
  <si>
    <t>ТП-ПР-4-854п</t>
  </si>
  <si>
    <t>ТП-С5-05п</t>
  </si>
  <si>
    <t>ТП-С5-06п</t>
  </si>
  <si>
    <t>ТП-С5-03п</t>
  </si>
  <si>
    <t>ТП-С5-04п</t>
  </si>
  <si>
    <t>ТП-С5-01п</t>
  </si>
  <si>
    <t>ТП-С5-01ап</t>
  </si>
  <si>
    <t>ТП-С5-02п</t>
  </si>
  <si>
    <t>ТП-ПФ-12-12п</t>
  </si>
  <si>
    <t>ТП-ПФ-12-08п</t>
  </si>
  <si>
    <t>ПС 35/10 кВ "Рисозавод"</t>
  </si>
  <si>
    <t>ТП-Гз7-205п</t>
  </si>
  <si>
    <t>ТП-Т-7-739п</t>
  </si>
  <si>
    <t>БКТП-З-7-352п</t>
  </si>
  <si>
    <t>ТП-Т-3-298</t>
  </si>
  <si>
    <t>ТП 35/6</t>
  </si>
  <si>
    <t>ТП-1792п</t>
  </si>
  <si>
    <t>ТП-922п</t>
  </si>
  <si>
    <t>ТП-1123п</t>
  </si>
  <si>
    <t>ЗТП-П-11-180</t>
  </si>
  <si>
    <t>ТП-3126п</t>
  </si>
  <si>
    <t>ТП-3127п</t>
  </si>
  <si>
    <t>ТП-3086п</t>
  </si>
  <si>
    <t>ТП-3114п</t>
  </si>
  <si>
    <t>ТП-КТ-1-897п</t>
  </si>
  <si>
    <t>ТП-РП-7-3-892п</t>
  </si>
  <si>
    <t>ТП-НС-16-4-202п</t>
  </si>
  <si>
    <t>ТП-1096п</t>
  </si>
  <si>
    <t>ТП-1490п</t>
  </si>
  <si>
    <t>ТП-1495п</t>
  </si>
  <si>
    <t>ТП-РП-7-3-910п</t>
  </si>
  <si>
    <t>ТП-КУ-3-983п</t>
  </si>
  <si>
    <t>ТП-РП-7-3-913п</t>
  </si>
  <si>
    <t>ТП-РП-7-3-906п</t>
  </si>
  <si>
    <t>ТП-РП-7-3-902п</t>
  </si>
  <si>
    <t>ПС 110/6 "Выселки"</t>
  </si>
  <si>
    <t>КЛ-6 кВ ф. ВЦ-15, ВЦ-16, ВЦ-17, ВЦ-18</t>
  </si>
  <si>
    <t>ВЛ-10 кВ ф. ВЦ-6, ВЦ-13</t>
  </si>
  <si>
    <t>ВЛ-10 кВ ф. ДЖ-5</t>
  </si>
  <si>
    <t>ВЛ-10 кВ ф. ДЖ-6</t>
  </si>
  <si>
    <t>ВЛ-10 кВ ф. Б-2</t>
  </si>
  <si>
    <t>ВЛ-10 кВ ф. СЩ-1, ф. ЗГ-5</t>
  </si>
  <si>
    <t>ВЛ-10 кВ ф. КС-1, ф. КС-3</t>
  </si>
  <si>
    <t>ВЛ-10 кВ ф. КМ-1, ф. НБ-8</t>
  </si>
  <si>
    <t>ВЛ-10 кВ ф. КС-7</t>
  </si>
  <si>
    <t>ВЛ-10 кВ ф. ГЗ-5</t>
  </si>
  <si>
    <t>ВЛ-10 кВ ф. Ю-7</t>
  </si>
  <si>
    <t>ВЛ-10 кВ ф. Ю-8</t>
  </si>
  <si>
    <t>ВЛ-10 кВ ф. РС-5</t>
  </si>
  <si>
    <t>ВЛ-10 кВ ф. КП-1</t>
  </si>
  <si>
    <t>ВЛ-10 кВ ф. НМ-11</t>
  </si>
  <si>
    <t>ВЛ-10 кВ ф. РЦ-6</t>
  </si>
  <si>
    <t>ВЛ-10 кВ ф. ХЛ-11, ф. СК-11</t>
  </si>
  <si>
    <t>ВЛ-10 кВ ф. П-5</t>
  </si>
  <si>
    <t>ВЛ-10 кВ ф. ПФ-3</t>
  </si>
  <si>
    <t>ВЛ-10 кВ ф. КР-1</t>
  </si>
  <si>
    <t>ВЛ-10 кВ ф. КР-3</t>
  </si>
  <si>
    <t>ВЛ-10 кВ ф. РЦ-5</t>
  </si>
  <si>
    <t>ВЛ-10 кВ ф. НД-3</t>
  </si>
  <si>
    <t>ВЛ-10 кВ ф. НД-5</t>
  </si>
  <si>
    <t>ВЛ-10 кВ ф. НМ-7</t>
  </si>
  <si>
    <t>ВЛ-10 кВ ф. ШКР-5</t>
  </si>
  <si>
    <t>ВЛ-10 кВ ф. НМ-5</t>
  </si>
  <si>
    <t>ВЛ-10 кВ ф. ВЦ-13</t>
  </si>
  <si>
    <t>ВЛ-10 кВ ф. БЦ-10</t>
  </si>
  <si>
    <t>ВЛ-10 кВ ф. НБ-3</t>
  </si>
  <si>
    <t>ВЛ-6 кВ ф. ВЦ-10</t>
  </si>
  <si>
    <t>ВЛ-10 кВ ф. СМ-23</t>
  </si>
  <si>
    <t>ВЛ-10 кВ ф. ЮБ-5</t>
  </si>
  <si>
    <t>ВЛ-10 ф. СТ-1</t>
  </si>
  <si>
    <t>ВЛ-6 кВ ф. ВЦ-3</t>
  </si>
  <si>
    <t>ВЛ-10 кВ ф. СМ-25, ф. СМ-13</t>
  </si>
  <si>
    <t>ПС 110/10 кВ "Староминская"</t>
  </si>
  <si>
    <t>ВЛ-10 кВ ф. СМ-20</t>
  </si>
  <si>
    <t>ВЛ-10 кВ ф. ТД-8</t>
  </si>
  <si>
    <t xml:space="preserve">КЛ-6 кВ </t>
  </si>
  <si>
    <t>ВЛ-6 кВ ф. ВЦ-6</t>
  </si>
  <si>
    <t>ВЛ-6 кВ ф. ВЦ-7</t>
  </si>
  <si>
    <t>ВЛ-6 кВ ф. ВЦ-9</t>
  </si>
  <si>
    <t>ВЛ-6 кВ ф. ВЦ-14</t>
  </si>
  <si>
    <t>ПС 110/35/10 "Рассвет"</t>
  </si>
  <si>
    <t>ПС 110/35/10 "Новодонецкая"</t>
  </si>
  <si>
    <t>ВЛ-10 кВ ф РЦ-4, ф. НД-1</t>
  </si>
  <si>
    <t>ВЛ-10 кВ ф. НД-1, ф. РЦ-4</t>
  </si>
  <si>
    <t>ВЛ-6 кВ ф. ВЦ-12, ф. ВЦ-7</t>
  </si>
  <si>
    <t>ВЛ-6 кВ ф. ВЦ-11</t>
  </si>
  <si>
    <t>ВЛ-6 кВ ф. Ю-1</t>
  </si>
  <si>
    <t>ВЛ-10 кВ ф. ЗР-1, ф. ТЦ-8</t>
  </si>
  <si>
    <t>ВЛ-10 кВ ф. ЗР-9, ф. ТЦ-8</t>
  </si>
  <si>
    <t>ВЛ-10 кВ ф. УЦ-17, ф. РПУ-11</t>
  </si>
  <si>
    <t>ВЛ-10 ф. УЦ-3-СТ-1, ф. РПУ-11</t>
  </si>
  <si>
    <t>ВЛ-10 ф. УЦ-3-СТ-1</t>
  </si>
  <si>
    <t>ВЛ-10 ф. НК-1, ф. НЛ-3</t>
  </si>
  <si>
    <t>ВЛ-10 кВ ф. ВР-3, ф. ЖЗ-1</t>
  </si>
  <si>
    <t>КЛ-10 кВ ф. ПТФ-7, ф. ПТФ-9</t>
  </si>
  <si>
    <t>ПС 110 кВ "ПТФ"</t>
  </si>
  <si>
    <t>КЛ-10 кВ ф. ПТФ-7, ф. ПТФ-10</t>
  </si>
  <si>
    <t>ВЛ-10 кВ ф. РС-3</t>
  </si>
  <si>
    <t>ВЛ-10 кВ ф. РС-4</t>
  </si>
  <si>
    <t>ПС 35/10 кВ "Россия"</t>
  </si>
  <si>
    <t>ВЛ-10 кВ ф. НС-13, ф. НС-1</t>
  </si>
  <si>
    <t>ВЛ-10 кВ ф. НС-13, ф. НС-2</t>
  </si>
  <si>
    <t>ВЛ-10 кВ ф. НС-13, ф. НС-3</t>
  </si>
  <si>
    <t>ПС 110/35/10 "Старонижестеблиевская"</t>
  </si>
  <si>
    <t>ВЛ-6 кВ ф. ВЦ-5, ф. ДР-1</t>
  </si>
  <si>
    <t>ПС 110/10 кВ "Гречаная Балка"</t>
  </si>
  <si>
    <t>ВЛ-10 кВ ф. Г-7</t>
  </si>
  <si>
    <t>ПС 110/10/6 "ХБК"</t>
  </si>
  <si>
    <t>КЛ-6 кВ ф. ХБК-104</t>
  </si>
  <si>
    <t>ПС 35/10 кВ "Калинина"</t>
  </si>
  <si>
    <t>ВЛ-10 кВ ф. КИ-7</t>
  </si>
  <si>
    <t>ВЛ-10 кВ ф. ГЗ-6</t>
  </si>
  <si>
    <t>ВЛ-10 кВ ф. КИ-1</t>
  </si>
  <si>
    <t>ПС 35/10 кВ "Новоюейсугская"</t>
  </si>
  <si>
    <t>ВЛ-10 кВ ф. НБС-7</t>
  </si>
  <si>
    <t>ПС 35/10 "Межколхохсовхозсад"</t>
  </si>
  <si>
    <t>ВЛ-10 кВ ф. СЛ-9</t>
  </si>
  <si>
    <t>ВЛ-10 кВ ф. ШЧ-7</t>
  </si>
  <si>
    <t>ВЛ-10 кВ ф. ШЧ-9</t>
  </si>
  <si>
    <t>ВЛ-6 кВ ф. ПР-4</t>
  </si>
  <si>
    <t>ПС 110/35/10 кВ "Славянская"</t>
  </si>
  <si>
    <t>КЛ-10 кВ ф. С-2, ф. С-4</t>
  </si>
  <si>
    <t>КЛ-10 кВ ф. С-6, ф. С-8</t>
  </si>
  <si>
    <t>КЛ-10 кВ ф. С-1, ф. С5</t>
  </si>
  <si>
    <t>КЛ-10 кВ ф. С-5, ф. ПФ-12</t>
  </si>
  <si>
    <t>ПС 220/110/10 "Славянская"</t>
  </si>
  <si>
    <t>ВЛ-10 кВ ф. СГ-5, ф. С-5</t>
  </si>
  <si>
    <t>ПС 110/10 кВ "ПТФ"</t>
  </si>
  <si>
    <t>ВЛ-10 кВ ф. ПФ-12, ф. СГ-5, ф. С-5</t>
  </si>
  <si>
    <t>КЛ-10 кВ ф. ПФ-12</t>
  </si>
  <si>
    <t>ВЛ-35 кВ РЗ-КЛН, 
ВЛ-35 кВ РЗ-СВ</t>
  </si>
  <si>
    <t>ВЛ-10 кВ ф. ГЗ-7</t>
  </si>
  <si>
    <t>ВЛ-10 кВ ф. Т-7</t>
  </si>
  <si>
    <t>ВЛ-10 кВ ф. З-7</t>
  </si>
  <si>
    <t>ВЛ-10 кВ ф. Т-3</t>
  </si>
  <si>
    <t>ВЛ-35 кВ ф. КВ СЗ</t>
  </si>
  <si>
    <t>ПС 110/6 кВ "ХБК"</t>
  </si>
  <si>
    <t>КЛ-6 кВ ф. ХБК-301, ф. ХБК-204</t>
  </si>
  <si>
    <t>ПС 110 /10 кВ "Павловская"</t>
  </si>
  <si>
    <t>ВЛ-10 кВ ф. П-11</t>
  </si>
  <si>
    <t>КЛ-0,4</t>
  </si>
  <si>
    <t xml:space="preserve">КЛ-0,4 </t>
  </si>
  <si>
    <t>ВЛ-0,4</t>
  </si>
  <si>
    <t>ПС 35/10 кВ "Шапсуг"</t>
  </si>
  <si>
    <t>ВЛ-10 кВ ф. РП-7-3</t>
  </si>
  <si>
    <t>ПС 110/27,5/10 "Коренвская тяговая"</t>
  </si>
  <si>
    <t>ВЛ-10 кВ ф. КТ-1</t>
  </si>
  <si>
    <t>ПС 35/10 кВ "НС-16"</t>
  </si>
  <si>
    <t>ВЛ-10 кВ ф. НС-16-4</t>
  </si>
  <si>
    <t>ВЛ-10 кВ ТП-63 - ТП-993п</t>
  </si>
  <si>
    <t>ВЛ-10 кВ ТП-895 - ТП-173</t>
  </si>
  <si>
    <t>ПС 110/35/10 кВ "Лорис"</t>
  </si>
  <si>
    <t>КЛ-10 кВ ф. Л-17, ф. Л-2</t>
  </si>
  <si>
    <t>ПС 220/110/10 кВ "Витаминкомбинат"</t>
  </si>
  <si>
    <t>КЛ-10 кВ ф.ВК-17, ф. ВК-18</t>
  </si>
  <si>
    <t>ВЛ-10 кВ ф. КУ-3</t>
  </si>
  <si>
    <t xml:space="preserve">Форма 2.1 - Расчет значения индикатора информативности </t>
  </si>
  <si>
    <t>Не заполняется</t>
  </si>
  <si>
    <t>(заполняется только в базовом году на долгосрочный период)</t>
  </si>
  <si>
    <t>правильная формала</t>
  </si>
  <si>
    <t xml:space="preserve">2022 
факт </t>
  </si>
  <si>
    <t>2025 
план</t>
  </si>
  <si>
    <t>2026 
план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</si>
  <si>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2022 год</t>
  </si>
  <si>
    <t>2022 год</t>
  </si>
  <si>
    <t>Форма 3.1. Отчетные данные для расчета значения показателя качества рассмотрения заявок на технологическое присоединение к сети в период 2022 год</t>
  </si>
  <si>
    <t>Форма 3.2.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2022 год</t>
  </si>
  <si>
    <t>Форма 4.2 - Расчет обобщенного показателя уровня надежности и качества оказываемых услуг за 2022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</si>
  <si>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2022 год</t>
  </si>
  <si>
    <t xml:space="preserve">Форма 8.1.1. Ведомость присоединений потребителей услуг сетевой организации за 2022 год
                          за ____ месяц ____ года
</t>
  </si>
  <si>
    <t>Форма 8.3. 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2022 год</t>
  </si>
  <si>
    <t>ТП-890п</t>
  </si>
  <si>
    <t>ТП-10/0,4</t>
  </si>
  <si>
    <t>ТП-НС-7-777п</t>
  </si>
  <si>
    <t>БКТП-НЛ-1-841п</t>
  </si>
  <si>
    <t>БКТП-С-7-873п</t>
  </si>
  <si>
    <t>БКТП-С-7-892п</t>
  </si>
  <si>
    <t>КТП-С-5-531п</t>
  </si>
  <si>
    <t>КТП-630</t>
  </si>
  <si>
    <t>КТП-174</t>
  </si>
  <si>
    <t>СКТП-259</t>
  </si>
  <si>
    <t>КТП-А-5-175п</t>
  </si>
  <si>
    <t>ТП-Ю-11-954п</t>
  </si>
  <si>
    <t>ТП-747п</t>
  </si>
  <si>
    <t>ТП-580п</t>
  </si>
  <si>
    <t>ТП-1806п</t>
  </si>
  <si>
    <t>ТП-1807п</t>
  </si>
  <si>
    <t>ТП-2884п</t>
  </si>
  <si>
    <t>ТП-2423п</t>
  </si>
  <si>
    <t>ТП-2753п</t>
  </si>
  <si>
    <t>ТП-557п</t>
  </si>
  <si>
    <t>ТП-2133п</t>
  </si>
  <si>
    <t>ТП-2752п</t>
  </si>
  <si>
    <t>ТП-3341п</t>
  </si>
  <si>
    <t>ТП-3324п</t>
  </si>
  <si>
    <t>ТП-3325п</t>
  </si>
  <si>
    <t>ТП-3305п</t>
  </si>
  <si>
    <t>ТП-3314п</t>
  </si>
  <si>
    <t>ТП-3368п</t>
  </si>
  <si>
    <t>ТП-3415п</t>
  </si>
  <si>
    <t>ТП-900п</t>
  </si>
  <si>
    <t>ТП-3220п</t>
  </si>
  <si>
    <t>ТП-ПРС-11-411п</t>
  </si>
  <si>
    <t>ТП-Б-7-70п</t>
  </si>
  <si>
    <t>ТП-10/0,4 кВ</t>
  </si>
  <si>
    <t>ТП-П-11-293п</t>
  </si>
  <si>
    <t>ТП-РП-7-3-898п</t>
  </si>
  <si>
    <t>ТП-Чм1-803п</t>
  </si>
  <si>
    <t>ТП-1089п</t>
  </si>
  <si>
    <t>ТП-2964п</t>
  </si>
  <si>
    <t>ПС 110/25/10 "Степная тяговая"</t>
  </si>
  <si>
    <t>ВЛ-10 кВ ф. СТ-5, ф. СТ-3</t>
  </si>
  <si>
    <t>ПС 35/10 "Насосная-10"
ПС 110/10 "Гречаная балка"</t>
  </si>
  <si>
    <t>ВЛ-10 ф. НС-10-7
ВЛ-10 ф. Г-11</t>
  </si>
  <si>
    <t>ВЛ-10 кВ ф. НЛ-1</t>
  </si>
  <si>
    <t>ВЛ-10 кВ ф. С-7</t>
  </si>
  <si>
    <t>ВЛ-10 кВ ф. С-5</t>
  </si>
  <si>
    <t>ВЛ-10 кВ ф. А-5</t>
  </si>
  <si>
    <t>ВЛ-10 кВ ф. Ю-11</t>
  </si>
  <si>
    <t>ВЛ-10 кВ ф. В-5</t>
  </si>
  <si>
    <t>ПС 110/35/10 кВ "Атамановская"</t>
  </si>
  <si>
    <t>ПС 35/10 кВ "Юбилейная"</t>
  </si>
  <si>
    <t>ПС 110/10/6 "Восточная"</t>
  </si>
  <si>
    <t>КЛ-6 кВ ф. В-103  РП-15-ТП-747п</t>
  </si>
  <si>
    <t xml:space="preserve">ПС 110/35/6 кВ "Выселки" </t>
  </si>
  <si>
    <t>КЛ-6 кВ ф. ВЦ-19</t>
  </si>
  <si>
    <t>ПС 35/10 кВ "Правый берег"</t>
  </si>
  <si>
    <t>КЛ-10 кВ ф. ПБ-5</t>
  </si>
  <si>
    <t>ПС 110/10 кВ Аэропорт"</t>
  </si>
  <si>
    <t>КЛ-10 кВ ф. АР-101, ф. АР-401</t>
  </si>
  <si>
    <t>ПС 110/10 кВ "Пашковская"</t>
  </si>
  <si>
    <t>КЛ-10 кВ ф. ПШ-403</t>
  </si>
  <si>
    <t>ПС 110/6 кВ "Парфюмерная"</t>
  </si>
  <si>
    <t>ПС 110/35/6 кВ "Южная"</t>
  </si>
  <si>
    <t>КЛ-6 кВ ф. Ю-10 А</t>
  </si>
  <si>
    <t>КЛ-6 кВ ф. ПФ-8</t>
  </si>
  <si>
    <t>КЛ-6 кВ ф. ПФ-1</t>
  </si>
  <si>
    <t>ПС 110/10 кВ "Набережная"</t>
  </si>
  <si>
    <t>КЛ-10 кВ ф. НБ-315, ф. НБ-416</t>
  </si>
  <si>
    <t>ПС 110/10 кВ "ИКЕА"</t>
  </si>
  <si>
    <t>КЛ-10 кВ ф. И-309, ф. РП-3-11</t>
  </si>
  <si>
    <t>ПС 110/10 кВ "ИКЕА" РП-10 кВ №3</t>
  </si>
  <si>
    <t>ВЛ-10 кВ ф. РП-3-1, ф. РП-3-2</t>
  </si>
  <si>
    <t>ПС 110/6 кВ "Северо-Восточная"
ПС 35/6 кВ "Путевая"</t>
  </si>
  <si>
    <t>КЛ-6 кВ ф. СВ-202
КЛ-6 кВ ф. ПТ-3</t>
  </si>
  <si>
    <t>ВЛ-10 кВ ф. ПРС-11</t>
  </si>
  <si>
    <t>ПС 110/35/10 кВ "Переяславская-110"</t>
  </si>
  <si>
    <t>ПС 220/110/35/10 кВ "Брюховецкая"</t>
  </si>
  <si>
    <t>ВЛ-10 кВ ф. Б-7</t>
  </si>
  <si>
    <t>ПС 110/35/10 кВ "Павловская"</t>
  </si>
  <si>
    <t>ПС 35/10 кВ "Шапсуг", РП-10 кВ №3</t>
  </si>
  <si>
    <t>ПС 110/35/10/6 кВ "Черемушки"</t>
  </si>
  <si>
    <t>ВЛ-6 кВ ф. Чм-1</t>
  </si>
  <si>
    <t>ПС 110/10/6 кВ "ХБК"</t>
  </si>
  <si>
    <t>КЛ-6 кВ ф. ХБК-311</t>
  </si>
  <si>
    <t>КЛ-10 кВ ф. НБ-307, ф. НБ-308</t>
  </si>
  <si>
    <t>ТП</t>
  </si>
  <si>
    <t>10 (10,5)</t>
  </si>
  <si>
    <t>08,30 
2022.12.12</t>
  </si>
  <si>
    <t>09,30 
2022.12.12</t>
  </si>
  <si>
    <t>В</t>
  </si>
  <si>
    <r>
      <rPr>
        <b/>
        <sz val="11"/>
        <rFont val="Times New Roman"/>
        <family val="1"/>
      </rPr>
      <t>ТП-КУ-3-983п</t>
    </r>
    <r>
      <rPr>
        <sz val="11"/>
        <rFont val="Times New Roman"/>
        <family val="1"/>
      </rPr>
      <t>, ВЛ-0,4</t>
    </r>
  </si>
  <si>
    <t>Оперативный журнал</t>
  </si>
  <si>
    <t>3.4.7.3</t>
  </si>
  <si>
    <t>4.13</t>
  </si>
  <si>
    <t>10,20
2022.12.16</t>
  </si>
  <si>
    <t>11,20
2022.12.16</t>
  </si>
  <si>
    <t>ТП-3324п, КЛ-0,4</t>
  </si>
  <si>
    <t>ВЛ</t>
  </si>
  <si>
    <t>ВЛ-0,4 кВ от ТП-КУ-3-983п</t>
  </si>
  <si>
    <t>16,10
2022.12.21</t>
  </si>
  <si>
    <t>18,10
2022.12.21</t>
  </si>
  <si>
    <t>ВЛ-0,4 кВ от ТП-РП-7-3-892п</t>
  </si>
  <si>
    <t>15,05
2022.12.23</t>
  </si>
  <si>
    <t>17,05
2022.12.23</t>
  </si>
  <si>
    <t>09,30
2022.12.26</t>
  </si>
  <si>
    <t>10,30
2022.12.26</t>
  </si>
  <si>
    <r>
      <t xml:space="preserve">ТП-3325п, </t>
    </r>
    <r>
      <rPr>
        <sz val="11"/>
        <rFont val="Times New Roman"/>
        <family val="1"/>
      </rPr>
      <t>ВЛ-0,4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</si>
</sst>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400]h:mm:ss\ AM/PM"/>
    <numFmt numFmtId="197" formatCode="[h]:mm:ss;@"/>
    <numFmt numFmtId="198" formatCode="0.0%"/>
    <numFmt numFmtId="199" formatCode="0.000%"/>
    <numFmt numFmtId="200" formatCode="0.000000000"/>
    <numFmt numFmtId="201" formatCode="#,##0.000"/>
    <numFmt numFmtId="202" formatCode="#,##0.0000"/>
    <numFmt numFmtId="203" formatCode="#,##0.0"/>
    <numFmt numFmtId="204" formatCode="[$-FC19]d\ mmmm\ yyyy\ &quot;г.&quot;"/>
  </numFmts>
  <fonts count="7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vertAlign val="sub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4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1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" fillId="0" borderId="21" xfId="0" applyFont="1" applyBorder="1" applyAlignment="1">
      <alignment horizontal="centerContinuous" wrapText="1"/>
    </xf>
    <xf numFmtId="0" fontId="1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6" fontId="1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wrapText="1"/>
    </xf>
    <xf numFmtId="4" fontId="13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93" fontId="1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3" fillId="0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horizontal="left" vertical="top"/>
      <protection/>
    </xf>
    <xf numFmtId="0" fontId="63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indent="2"/>
    </xf>
    <xf numFmtId="10" fontId="1" fillId="0" borderId="10" xfId="55" applyNumberFormat="1" applyFont="1" applyFill="1" applyBorder="1" applyAlignment="1">
      <alignment horizontal="center" vertical="center"/>
    </xf>
    <xf numFmtId="9" fontId="1" fillId="0" borderId="10" xfId="55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textRotation="90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6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2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 readingOrder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63" fillId="0" borderId="10" xfId="0" applyFont="1" applyBorder="1" applyAlignment="1">
      <alignment horizontal="center" textRotation="90" wrapText="1" readingOrder="1"/>
    </xf>
    <xf numFmtId="0" fontId="2" fillId="0" borderId="0" xfId="0" applyFont="1" applyBorder="1" applyAlignment="1">
      <alignment/>
    </xf>
    <xf numFmtId="0" fontId="65" fillId="0" borderId="0" xfId="0" applyFont="1" applyFill="1" applyBorder="1" applyAlignment="1" applyProtection="1">
      <alignment horizontal="center" vertical="top"/>
      <protection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 vertical="top"/>
    </xf>
    <xf numFmtId="198" fontId="1" fillId="0" borderId="10" xfId="55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2"/>
    </xf>
    <xf numFmtId="9" fontId="1" fillId="0" borderId="10" xfId="55" applyNumberFormat="1" applyFont="1" applyFill="1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3" fillId="35" borderId="0" xfId="0" applyNumberFormat="1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68" fillId="34" borderId="0" xfId="0" applyFont="1" applyFill="1" applyAlignment="1">
      <alignment horizontal="center" vertical="top" wrapText="1"/>
    </xf>
    <xf numFmtId="0" fontId="63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7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textRotation="90" wrapText="1" readingOrder="1"/>
    </xf>
    <xf numFmtId="49" fontId="1" fillId="0" borderId="10" xfId="0" applyNumberFormat="1" applyFont="1" applyFill="1" applyBorder="1" applyAlignment="1">
      <alignment horizontal="center" textRotation="90" wrapText="1" readingOrder="1"/>
    </xf>
    <xf numFmtId="0" fontId="63" fillId="0" borderId="10" xfId="0" applyFont="1" applyBorder="1" applyAlignment="1">
      <alignment horizontal="center" textRotation="90" wrapText="1"/>
    </xf>
    <xf numFmtId="0" fontId="68" fillId="0" borderId="21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textRotation="90" wrapText="1"/>
    </xf>
    <xf numFmtId="0" fontId="63" fillId="0" borderId="10" xfId="0" applyFont="1" applyBorder="1" applyAlignment="1">
      <alignment horizontal="center" wrapText="1"/>
    </xf>
    <xf numFmtId="0" fontId="63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24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85;&#1072;&#1076;&#1077;&#1078;&#1085;&#1086;&#1089;&#1090;&#1080;%20&#1085;&#1072;%202019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1.4"/>
      <sheetName val="8.1"/>
      <sheetName val="8.3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1">
        <row r="31">
          <cell r="B31" t="str">
            <v>Директор ООО "Кубаньэлектросеть"</v>
          </cell>
          <cell r="D31" t="str">
            <v>В.А. Черкашин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Normal="95" zoomScaleSheetLayoutView="100" workbookViewId="0" topLeftCell="A1">
      <selection activeCell="A27" sqref="A27"/>
    </sheetView>
  </sheetViews>
  <sheetFormatPr defaultColWidth="10.75390625" defaultRowHeight="12.75"/>
  <cols>
    <col min="1" max="1" width="86.62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ht="15">
      <c r="B1" s="132" t="s">
        <v>254</v>
      </c>
    </row>
    <row r="2" spans="1:2" ht="15">
      <c r="A2" s="283" t="str">
        <f>'1.1'!B2</f>
        <v>Не заполняется</v>
      </c>
      <c r="B2" s="132" t="s">
        <v>252</v>
      </c>
    </row>
    <row r="3" ht="15">
      <c r="B3" s="132" t="s">
        <v>253</v>
      </c>
    </row>
    <row r="6" s="1" customFormat="1" ht="15"/>
    <row r="7" spans="1:2" s="3" customFormat="1" ht="15.75">
      <c r="A7" s="301" t="s">
        <v>55</v>
      </c>
      <c r="B7" s="301"/>
    </row>
    <row r="8" spans="1:4" s="1" customFormat="1" ht="15.75">
      <c r="A8" s="302" t="s">
        <v>230</v>
      </c>
      <c r="B8" s="302"/>
      <c r="C8" s="133"/>
      <c r="D8" s="133"/>
    </row>
    <row r="9" spans="1:4" s="5" customFormat="1" ht="12">
      <c r="A9" s="303" t="s">
        <v>235</v>
      </c>
      <c r="B9" s="303"/>
      <c r="C9" s="134"/>
      <c r="D9" s="134"/>
    </row>
    <row r="10" spans="1:4" s="5" customFormat="1" ht="12">
      <c r="A10" s="129"/>
      <c r="B10" s="129"/>
      <c r="C10" s="129"/>
      <c r="D10" s="129"/>
    </row>
    <row r="11" spans="1:4" s="5" customFormat="1" ht="12">
      <c r="A11" s="129"/>
      <c r="B11" s="129"/>
      <c r="C11" s="129"/>
      <c r="D11" s="129"/>
    </row>
    <row r="12" s="1" customFormat="1" ht="13.5" customHeight="1"/>
    <row r="13" spans="1:2" s="1" customFormat="1" ht="24" customHeight="1">
      <c r="A13" s="144" t="s">
        <v>251</v>
      </c>
      <c r="B13" s="146">
        <f>'1.1'!D15</f>
        <v>0</v>
      </c>
    </row>
    <row r="14" spans="1:2" s="1" customFormat="1" ht="24" customHeight="1">
      <c r="A14" s="145" t="s">
        <v>263</v>
      </c>
      <c r="B14" s="147">
        <f>'1.1'!C27</f>
        <v>0</v>
      </c>
    </row>
    <row r="15" spans="1:4" s="1" customFormat="1" ht="24" customHeight="1">
      <c r="A15" s="145" t="s">
        <v>229</v>
      </c>
      <c r="B15" s="148">
        <v>0</v>
      </c>
      <c r="C15" s="1" t="e">
        <f>B13/B14</f>
        <v>#DIV/0!</v>
      </c>
      <c r="D15" s="1" t="s">
        <v>680</v>
      </c>
    </row>
    <row r="16" spans="1:2" s="1" customFormat="1" ht="15">
      <c r="A16" s="66"/>
      <c r="B16" s="109"/>
    </row>
    <row r="17" spans="1:2" s="1" customFormat="1" ht="15">
      <c r="A17" s="66"/>
      <c r="B17" s="109"/>
    </row>
    <row r="18" spans="1:2" s="1" customFormat="1" ht="15">
      <c r="A18" s="66"/>
      <c r="B18" s="67"/>
    </row>
    <row r="19" spans="1:2" s="1" customFormat="1" ht="15">
      <c r="A19" s="66"/>
      <c r="B19" s="67"/>
    </row>
    <row r="20" spans="1:8" s="95" customFormat="1" ht="30" customHeight="1">
      <c r="A20" s="115" t="s">
        <v>231</v>
      </c>
      <c r="B20" s="116" t="s">
        <v>238</v>
      </c>
      <c r="C20" s="105"/>
      <c r="E20" s="98"/>
      <c r="F20" s="96"/>
      <c r="H20" s="97"/>
    </row>
    <row r="21" ht="3" customHeight="1"/>
    <row r="24" ht="15">
      <c r="G24" s="128"/>
    </row>
    <row r="25" ht="15">
      <c r="G25" s="128"/>
    </row>
    <row r="26" ht="15">
      <c r="G26" s="128"/>
    </row>
  </sheetData>
  <sheetProtection/>
  <mergeCells count="3">
    <mergeCell ref="A7:B7"/>
    <mergeCell ref="A8:B8"/>
    <mergeCell ref="A9:B9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3" width="33.75390625" style="117" customWidth="1"/>
    <col min="4" max="4" width="20.25390625" style="117" customWidth="1"/>
    <col min="5" max="16384" width="9.125" style="117" customWidth="1"/>
  </cols>
  <sheetData>
    <row r="1" ht="12.75">
      <c r="D1" s="155" t="s">
        <v>226</v>
      </c>
    </row>
    <row r="2" ht="12.75">
      <c r="D2" s="155" t="s">
        <v>252</v>
      </c>
    </row>
    <row r="3" ht="12.75">
      <c r="D3" s="155" t="s">
        <v>253</v>
      </c>
    </row>
    <row r="6" spans="1:4" ht="33" customHeight="1">
      <c r="A6" s="337" t="s">
        <v>687</v>
      </c>
      <c r="B6" s="337"/>
      <c r="C6" s="337"/>
      <c r="D6" s="337"/>
    </row>
    <row r="8" spans="1:4" ht="15.75">
      <c r="A8" s="335" t="s">
        <v>230</v>
      </c>
      <c r="B8" s="335"/>
      <c r="C8" s="335"/>
      <c r="D8" s="335"/>
    </row>
    <row r="9" spans="1:4" ht="12.75">
      <c r="A9" s="338" t="s">
        <v>235</v>
      </c>
      <c r="B9" s="338"/>
      <c r="C9" s="338"/>
      <c r="D9" s="338"/>
    </row>
    <row r="12" spans="1:4" ht="30">
      <c r="A12" s="336" t="s">
        <v>255</v>
      </c>
      <c r="B12" s="336"/>
      <c r="C12" s="336"/>
      <c r="D12" s="146" t="s">
        <v>290</v>
      </c>
    </row>
    <row r="13" spans="1:4" ht="15">
      <c r="A13" s="330">
        <v>1</v>
      </c>
      <c r="B13" s="330"/>
      <c r="C13" s="330"/>
      <c r="D13" s="146">
        <v>2</v>
      </c>
    </row>
    <row r="14" spans="1:4" ht="54.75" customHeight="1">
      <c r="A14" s="331" t="s">
        <v>419</v>
      </c>
      <c r="B14" s="331"/>
      <c r="C14" s="331"/>
      <c r="D14" s="270">
        <f>'3.1'!D14</f>
        <v>154</v>
      </c>
    </row>
    <row r="15" spans="1:4" ht="66.75" customHeight="1">
      <c r="A15" s="331" t="s">
        <v>418</v>
      </c>
      <c r="B15" s="331"/>
      <c r="C15" s="331"/>
      <c r="D15" s="270">
        <v>0</v>
      </c>
    </row>
    <row r="16" spans="1:4" ht="35.25" customHeight="1">
      <c r="A16" s="331" t="s">
        <v>420</v>
      </c>
      <c r="B16" s="331"/>
      <c r="C16" s="331"/>
      <c r="D16" s="151">
        <f>IF(D14=0,1,D14/MAX(1,D14-D15))</f>
        <v>1</v>
      </c>
    </row>
    <row r="23" spans="1:4" ht="15.75">
      <c r="A23" s="173" t="s">
        <v>231</v>
      </c>
      <c r="B23" s="174"/>
      <c r="C23" s="174"/>
      <c r="D23" s="175" t="s">
        <v>238</v>
      </c>
    </row>
  </sheetData>
  <sheetProtection/>
  <mergeCells count="8">
    <mergeCell ref="A12:C12"/>
    <mergeCell ref="A13:C13"/>
    <mergeCell ref="A14:C14"/>
    <mergeCell ref="A15:C15"/>
    <mergeCell ref="A16:C16"/>
    <mergeCell ref="A6:D6"/>
    <mergeCell ref="A8:D8"/>
    <mergeCell ref="A9:D9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Normal="75" zoomScaleSheetLayoutView="100" zoomScalePageLayoutView="0" workbookViewId="0" topLeftCell="A7">
      <selection activeCell="D17" sqref="D17"/>
    </sheetView>
  </sheetViews>
  <sheetFormatPr defaultColWidth="11.375" defaultRowHeight="12.75"/>
  <cols>
    <col min="1" max="1" width="4.625" style="103" customWidth="1"/>
    <col min="2" max="2" width="70.625" style="103" customWidth="1"/>
    <col min="3" max="3" width="22.00390625" style="103" customWidth="1"/>
    <col min="4" max="4" width="13.75390625" style="103" customWidth="1"/>
    <col min="5" max="16384" width="11.375" style="103" customWidth="1"/>
  </cols>
  <sheetData>
    <row r="1" ht="12.75">
      <c r="D1" s="155" t="s">
        <v>227</v>
      </c>
    </row>
    <row r="2" spans="4:5" ht="12.75">
      <c r="D2" s="155" t="s">
        <v>252</v>
      </c>
      <c r="E2" s="125"/>
    </row>
    <row r="3" spans="4:5" ht="12.75">
      <c r="D3" s="155" t="s">
        <v>253</v>
      </c>
      <c r="E3" s="125"/>
    </row>
    <row r="4" spans="4:5" ht="12.75">
      <c r="D4" s="191" t="s">
        <v>264</v>
      </c>
      <c r="E4" s="125"/>
    </row>
    <row r="5" spans="4:5" ht="12.75">
      <c r="D5" s="11"/>
      <c r="E5" s="125"/>
    </row>
    <row r="6" spans="4:5" ht="12.75">
      <c r="D6" s="11"/>
      <c r="E6" s="125"/>
    </row>
    <row r="7" spans="1:5" ht="15.75">
      <c r="A7" s="312" t="s">
        <v>293</v>
      </c>
      <c r="B7" s="312"/>
      <c r="C7" s="312"/>
      <c r="D7" s="312"/>
      <c r="E7" s="125"/>
    </row>
    <row r="9" spans="1:8" ht="15.75">
      <c r="A9" s="335" t="s">
        <v>230</v>
      </c>
      <c r="B9" s="335"/>
      <c r="C9" s="335"/>
      <c r="D9" s="335"/>
      <c r="F9" s="5"/>
      <c r="G9" s="11"/>
      <c r="H9" s="11"/>
    </row>
    <row r="10" spans="1:8" ht="12.75">
      <c r="A10" s="338" t="s">
        <v>235</v>
      </c>
      <c r="B10" s="338"/>
      <c r="C10" s="338"/>
      <c r="D10" s="338"/>
      <c r="F10" s="5"/>
      <c r="G10" s="11"/>
      <c r="H10" s="11"/>
    </row>
    <row r="11" spans="1:8" ht="12.75">
      <c r="A11" s="170"/>
      <c r="B11" s="170"/>
      <c r="C11" s="170"/>
      <c r="D11" s="170"/>
      <c r="F11" s="5"/>
      <c r="G11" s="11"/>
      <c r="H11" s="11"/>
    </row>
    <row r="12" spans="1:4" ht="15.75">
      <c r="A12" s="192"/>
      <c r="B12" s="192"/>
      <c r="C12" s="192"/>
      <c r="D12" s="192"/>
    </row>
    <row r="13" spans="1:4" ht="45">
      <c r="A13" s="99" t="s">
        <v>12</v>
      </c>
      <c r="B13" s="99" t="s">
        <v>13</v>
      </c>
      <c r="C13" s="94" t="s">
        <v>212</v>
      </c>
      <c r="D13" s="94" t="s">
        <v>10</v>
      </c>
    </row>
    <row r="14" spans="1:4" ht="31.5">
      <c r="A14" s="168">
        <v>1</v>
      </c>
      <c r="B14" s="100" t="s">
        <v>295</v>
      </c>
      <c r="C14" s="193" t="s">
        <v>294</v>
      </c>
      <c r="D14" s="194" t="s">
        <v>11</v>
      </c>
    </row>
    <row r="15" spans="1:4" ht="25.5" customHeight="1">
      <c r="A15" s="168">
        <v>2</v>
      </c>
      <c r="B15" s="100" t="s">
        <v>296</v>
      </c>
      <c r="C15" s="4">
        <v>4</v>
      </c>
      <c r="D15" s="271" t="s">
        <v>11</v>
      </c>
    </row>
    <row r="16" spans="1:4" ht="31.5">
      <c r="A16" s="168">
        <v>3</v>
      </c>
      <c r="B16" s="100" t="s">
        <v>297</v>
      </c>
      <c r="C16" s="193" t="s">
        <v>304</v>
      </c>
      <c r="D16" s="372">
        <f>'1.3'!D15</f>
        <v>0.429295489102889</v>
      </c>
    </row>
    <row r="17" spans="1:4" ht="31.5">
      <c r="A17" s="168">
        <v>4</v>
      </c>
      <c r="B17" s="100" t="s">
        <v>298</v>
      </c>
      <c r="C17" s="193" t="s">
        <v>305</v>
      </c>
      <c r="D17" s="372">
        <f>'1.3'!D16</f>
        <v>0.06132792701469843</v>
      </c>
    </row>
    <row r="18" spans="1:4" ht="31.5">
      <c r="A18" s="168">
        <v>5</v>
      </c>
      <c r="B18" s="100" t="s">
        <v>299</v>
      </c>
      <c r="C18" s="94" t="s">
        <v>306</v>
      </c>
      <c r="D18" s="272">
        <f>0.5*'3.1'!D16+0.5*'3.2'!D16</f>
        <v>1</v>
      </c>
    </row>
    <row r="19" spans="1:4" ht="31.5">
      <c r="A19" s="168">
        <v>6</v>
      </c>
      <c r="B19" s="100" t="s">
        <v>300</v>
      </c>
      <c r="C19" s="94">
        <v>11</v>
      </c>
      <c r="D19" s="194">
        <f>(0.1*'2.1'!G38)+(0.7*'2.2'!G38)+(0.2*'2.3'!G36)</f>
        <v>1.9533333333333331</v>
      </c>
    </row>
    <row r="20" spans="1:4" ht="30.75" customHeight="1">
      <c r="A20" s="168">
        <v>7</v>
      </c>
      <c r="B20" s="190" t="s">
        <v>405</v>
      </c>
      <c r="C20" s="146" t="s">
        <v>307</v>
      </c>
      <c r="D20" s="264" t="s">
        <v>11</v>
      </c>
    </row>
    <row r="21" spans="1:4" ht="30.75" customHeight="1">
      <c r="A21" s="168">
        <v>8</v>
      </c>
      <c r="B21" s="190" t="s">
        <v>406</v>
      </c>
      <c r="C21" s="146" t="s">
        <v>307</v>
      </c>
      <c r="D21" s="264">
        <v>0.7</v>
      </c>
    </row>
    <row r="22" spans="1:4" ht="30.75" customHeight="1">
      <c r="A22" s="168">
        <v>9</v>
      </c>
      <c r="B22" s="190" t="s">
        <v>407</v>
      </c>
      <c r="C22" s="146" t="s">
        <v>307</v>
      </c>
      <c r="D22" s="273" t="s">
        <v>11</v>
      </c>
    </row>
    <row r="23" spans="1:4" ht="30.75" customHeight="1">
      <c r="A23" s="168">
        <v>10</v>
      </c>
      <c r="B23" s="190" t="s">
        <v>408</v>
      </c>
      <c r="C23" s="146" t="s">
        <v>307</v>
      </c>
      <c r="D23" s="264" t="s">
        <v>11</v>
      </c>
    </row>
    <row r="24" spans="1:5" s="7" customFormat="1" ht="30.75" customHeight="1">
      <c r="A24" s="168">
        <v>11</v>
      </c>
      <c r="B24" s="197" t="s">
        <v>409</v>
      </c>
      <c r="C24" s="146" t="s">
        <v>308</v>
      </c>
      <c r="D24" s="254">
        <v>0</v>
      </c>
      <c r="E24" s="172"/>
    </row>
    <row r="25" spans="1:5" s="7" customFormat="1" ht="30.75" customHeight="1">
      <c r="A25" s="168">
        <v>12</v>
      </c>
      <c r="B25" s="197" t="s">
        <v>410</v>
      </c>
      <c r="C25" s="146" t="s">
        <v>308</v>
      </c>
      <c r="D25" s="254">
        <v>0</v>
      </c>
      <c r="E25" s="172"/>
    </row>
    <row r="26" spans="1:4" s="7" customFormat="1" ht="30.75" customHeight="1">
      <c r="A26" s="168">
        <v>13</v>
      </c>
      <c r="B26" s="197" t="s">
        <v>301</v>
      </c>
      <c r="C26" s="146" t="s">
        <v>309</v>
      </c>
      <c r="D26" s="180">
        <v>0</v>
      </c>
    </row>
    <row r="27" spans="1:4" s="7" customFormat="1" ht="30.75" customHeight="1">
      <c r="A27" s="168">
        <v>14</v>
      </c>
      <c r="B27" s="197" t="s">
        <v>302</v>
      </c>
      <c r="C27" s="146" t="s">
        <v>309</v>
      </c>
      <c r="D27" s="146">
        <v>0</v>
      </c>
    </row>
    <row r="28" spans="1:7" s="95" customFormat="1" ht="30.75" customHeight="1">
      <c r="A28" s="168">
        <v>15</v>
      </c>
      <c r="B28" s="190" t="s">
        <v>303</v>
      </c>
      <c r="C28" s="146" t="s">
        <v>309</v>
      </c>
      <c r="D28" s="146">
        <v>0</v>
      </c>
      <c r="E28" s="96"/>
      <c r="G28" s="97"/>
    </row>
    <row r="29" spans="1:4" ht="42" customHeight="1">
      <c r="A29" s="168">
        <v>16</v>
      </c>
      <c r="B29" s="190" t="s">
        <v>411</v>
      </c>
      <c r="C29" s="146" t="s">
        <v>309</v>
      </c>
      <c r="D29" s="146">
        <v>0</v>
      </c>
    </row>
    <row r="30" spans="1:4" ht="33" customHeight="1">
      <c r="A30" s="168">
        <v>17</v>
      </c>
      <c r="B30" s="190" t="s">
        <v>412</v>
      </c>
      <c r="C30" s="146" t="s">
        <v>309</v>
      </c>
      <c r="D30" s="146">
        <v>0</v>
      </c>
    </row>
    <row r="31" spans="1:4" ht="34.5" customHeight="1">
      <c r="A31" s="168">
        <v>18</v>
      </c>
      <c r="B31" s="190" t="s">
        <v>413</v>
      </c>
      <c r="C31" s="146" t="s">
        <v>309</v>
      </c>
      <c r="D31" s="146">
        <v>0</v>
      </c>
    </row>
    <row r="32" spans="1:4" ht="35.25" customHeight="1">
      <c r="A32" s="168">
        <v>19</v>
      </c>
      <c r="B32" s="190" t="s">
        <v>414</v>
      </c>
      <c r="C32" s="146" t="s">
        <v>309</v>
      </c>
      <c r="D32" s="146">
        <v>0</v>
      </c>
    </row>
    <row r="33" spans="2:4" ht="15">
      <c r="B33" s="122"/>
      <c r="C33" s="122"/>
      <c r="D33" s="136"/>
    </row>
    <row r="39" spans="1:4" ht="15.75">
      <c r="A39" s="173" t="s">
        <v>231</v>
      </c>
      <c r="D39" s="175" t="s">
        <v>238</v>
      </c>
    </row>
  </sheetData>
  <sheetProtection/>
  <mergeCells count="3">
    <mergeCell ref="A7:D7"/>
    <mergeCell ref="A10:D10"/>
    <mergeCell ref="A9:D9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Normal="75" zoomScaleSheetLayoutView="100" zoomScalePageLayoutView="0" workbookViewId="0" topLeftCell="A10">
      <selection activeCell="D25" sqref="D25"/>
    </sheetView>
  </sheetViews>
  <sheetFormatPr defaultColWidth="11.375" defaultRowHeight="12.75"/>
  <cols>
    <col min="1" max="1" width="35.625" style="117" customWidth="1"/>
    <col min="2" max="2" width="11.125" style="117" customWidth="1"/>
    <col min="3" max="3" width="33.25390625" style="117" customWidth="1"/>
    <col min="4" max="4" width="27.75390625" style="117" customWidth="1"/>
    <col min="5" max="16384" width="11.375" style="117" customWidth="1"/>
  </cols>
  <sheetData>
    <row r="1" ht="12.75">
      <c r="D1" s="155" t="s">
        <v>227</v>
      </c>
    </row>
    <row r="2" ht="12.75">
      <c r="D2" s="155" t="s">
        <v>252</v>
      </c>
    </row>
    <row r="3" ht="12.75">
      <c r="D3" s="155" t="s">
        <v>253</v>
      </c>
    </row>
    <row r="4" ht="12.75">
      <c r="D4" s="191" t="s">
        <v>264</v>
      </c>
    </row>
    <row r="7" spans="1:4" ht="31.5" customHeight="1">
      <c r="A7" s="306" t="s">
        <v>688</v>
      </c>
      <c r="B7" s="306"/>
      <c r="C7" s="306"/>
      <c r="D7" s="306"/>
    </row>
    <row r="8" spans="1:4" ht="15.75">
      <c r="A8" s="152"/>
      <c r="B8" s="152"/>
      <c r="C8" s="152"/>
      <c r="D8" s="152"/>
    </row>
    <row r="9" spans="1:5" ht="15.75">
      <c r="A9" s="308" t="s">
        <v>230</v>
      </c>
      <c r="B9" s="308"/>
      <c r="C9" s="308"/>
      <c r="D9" s="308"/>
      <c r="E9" s="195"/>
    </row>
    <row r="10" spans="1:5" ht="12.75">
      <c r="A10" s="339" t="s">
        <v>235</v>
      </c>
      <c r="B10" s="339"/>
      <c r="C10" s="339"/>
      <c r="D10" s="339"/>
      <c r="E10" s="196"/>
    </row>
    <row r="11" spans="1:4" ht="15.75">
      <c r="A11" s="152"/>
      <c r="B11" s="152"/>
      <c r="C11" s="152"/>
      <c r="D11" s="152"/>
    </row>
    <row r="12" ht="15.75">
      <c r="A12" s="158"/>
    </row>
    <row r="13" spans="1:4" ht="60">
      <c r="A13" s="146" t="s">
        <v>255</v>
      </c>
      <c r="B13" s="146" t="s">
        <v>310</v>
      </c>
      <c r="C13" s="146" t="s">
        <v>10</v>
      </c>
      <c r="D13" s="147" t="s">
        <v>10</v>
      </c>
    </row>
    <row r="14" spans="1:4" ht="48">
      <c r="A14" s="190" t="s">
        <v>313</v>
      </c>
      <c r="B14" s="146" t="s">
        <v>311</v>
      </c>
      <c r="C14" s="207" t="s">
        <v>320</v>
      </c>
      <c r="D14" s="147">
        <f>'4.1'!D26</f>
        <v>0</v>
      </c>
    </row>
    <row r="15" spans="1:4" ht="46.5">
      <c r="A15" s="190" t="s">
        <v>312</v>
      </c>
      <c r="B15" s="146" t="s">
        <v>311</v>
      </c>
      <c r="C15" s="208" t="s">
        <v>321</v>
      </c>
      <c r="D15" s="147">
        <f>'4.1'!D27</f>
        <v>0</v>
      </c>
    </row>
    <row r="16" spans="1:4" ht="46.5">
      <c r="A16" s="190" t="s">
        <v>314</v>
      </c>
      <c r="B16" s="146" t="s">
        <v>311</v>
      </c>
      <c r="C16" s="208" t="s">
        <v>321</v>
      </c>
      <c r="D16" s="147">
        <f>'4.1'!D28</f>
        <v>0</v>
      </c>
    </row>
    <row r="17" spans="1:4" ht="48">
      <c r="A17" s="190" t="s">
        <v>315</v>
      </c>
      <c r="B17" s="146" t="s">
        <v>311</v>
      </c>
      <c r="C17" s="208" t="s">
        <v>320</v>
      </c>
      <c r="D17" s="147">
        <f>'4.1'!D29</f>
        <v>0</v>
      </c>
    </row>
    <row r="18" spans="1:4" ht="46.5">
      <c r="A18" s="190" t="s">
        <v>316</v>
      </c>
      <c r="B18" s="146" t="s">
        <v>311</v>
      </c>
      <c r="C18" s="208" t="s">
        <v>321</v>
      </c>
      <c r="D18" s="147">
        <f>'4.1'!D30</f>
        <v>0</v>
      </c>
    </row>
    <row r="19" spans="1:4" ht="46.5">
      <c r="A19" s="190" t="s">
        <v>317</v>
      </c>
      <c r="B19" s="146" t="s">
        <v>311</v>
      </c>
      <c r="C19" s="208" t="s">
        <v>321</v>
      </c>
      <c r="D19" s="147">
        <f>'4.1'!D31</f>
        <v>0</v>
      </c>
    </row>
    <row r="20" spans="1:4" ht="46.5">
      <c r="A20" s="190" t="s">
        <v>318</v>
      </c>
      <c r="B20" s="146" t="s">
        <v>311</v>
      </c>
      <c r="C20" s="208" t="s">
        <v>321</v>
      </c>
      <c r="D20" s="147">
        <f>'4.1'!D32</f>
        <v>0</v>
      </c>
    </row>
    <row r="21" spans="1:4" ht="45" hidden="1">
      <c r="A21" s="159" t="s">
        <v>322</v>
      </c>
      <c r="B21" s="146"/>
      <c r="C21" s="208" t="s">
        <v>321</v>
      </c>
      <c r="D21" s="147">
        <v>0.3</v>
      </c>
    </row>
    <row r="22" spans="1:4" ht="45" hidden="1">
      <c r="A22" s="159" t="s">
        <v>323</v>
      </c>
      <c r="B22" s="146"/>
      <c r="C22" s="208" t="s">
        <v>321</v>
      </c>
      <c r="D22" s="147">
        <v>0.3</v>
      </c>
    </row>
    <row r="23" spans="1:4" ht="45" hidden="1">
      <c r="A23" s="159" t="s">
        <v>324</v>
      </c>
      <c r="B23" s="146"/>
      <c r="C23" s="208" t="s">
        <v>321</v>
      </c>
      <c r="D23" s="147">
        <v>0.3</v>
      </c>
    </row>
    <row r="24" spans="1:4" ht="45" hidden="1">
      <c r="A24" s="159" t="s">
        <v>325</v>
      </c>
      <c r="B24" s="146"/>
      <c r="C24" s="208" t="s">
        <v>321</v>
      </c>
      <c r="D24" s="147">
        <v>0.1</v>
      </c>
    </row>
    <row r="25" spans="1:6" s="199" customFormat="1" ht="46.5">
      <c r="A25" s="197" t="s">
        <v>319</v>
      </c>
      <c r="B25" s="146" t="s">
        <v>311</v>
      </c>
      <c r="C25" s="209"/>
      <c r="D25" s="206">
        <f>(0.3*D15)+(0.3*D16)+(0.3*D18)+(0.1*D20)</f>
        <v>0</v>
      </c>
      <c r="E25" s="198"/>
      <c r="F25" s="198"/>
    </row>
    <row r="26" spans="1:6" s="199" customFormat="1" ht="15">
      <c r="A26" s="198"/>
      <c r="B26" s="198"/>
      <c r="C26" s="198"/>
      <c r="D26" s="203"/>
      <c r="E26" s="198"/>
      <c r="F26" s="198"/>
    </row>
    <row r="27" s="199" customFormat="1" ht="15">
      <c r="D27" s="203"/>
    </row>
    <row r="28" s="199" customFormat="1" ht="15">
      <c r="D28" s="203"/>
    </row>
    <row r="29" spans="1:8" s="156" customFormat="1" ht="15" customHeight="1">
      <c r="A29" s="200"/>
      <c r="B29" s="200"/>
      <c r="C29" s="200"/>
      <c r="D29" s="204"/>
      <c r="E29" s="157"/>
      <c r="F29" s="201"/>
      <c r="H29" s="202"/>
    </row>
    <row r="30" spans="1:4" ht="15.75">
      <c r="A30" s="173" t="s">
        <v>231</v>
      </c>
      <c r="B30" s="103"/>
      <c r="C30" s="103"/>
      <c r="D30" s="175" t="s">
        <v>238</v>
      </c>
    </row>
  </sheetData>
  <sheetProtection/>
  <mergeCells count="3">
    <mergeCell ref="A7:D7"/>
    <mergeCell ref="A9:D9"/>
    <mergeCell ref="A10:D10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0"/>
  <sheetViews>
    <sheetView tabSelected="1" view="pageBreakPreview" zoomScale="90" zoomScaleNormal="55" zoomScaleSheetLayoutView="90" zoomScalePageLayoutView="0" workbookViewId="0" topLeftCell="A4">
      <selection activeCell="I22" sqref="I22"/>
    </sheetView>
  </sheetViews>
  <sheetFormatPr defaultColWidth="9.00390625" defaultRowHeight="12.75"/>
  <cols>
    <col min="1" max="1" width="7.875" style="117" customWidth="1"/>
    <col min="2" max="3" width="9.125" style="117" customWidth="1"/>
    <col min="4" max="4" width="14.25390625" style="117" customWidth="1"/>
    <col min="5" max="5" width="9.125" style="117" customWidth="1"/>
    <col min="6" max="6" width="10.125" style="117" customWidth="1"/>
    <col min="7" max="7" width="10.00390625" style="117" customWidth="1"/>
    <col min="8" max="9" width="9.125" style="117" customWidth="1"/>
    <col min="10" max="10" width="13.75390625" style="117" customWidth="1"/>
    <col min="11" max="11" width="10.75390625" style="117" customWidth="1"/>
    <col min="12" max="12" width="9.125" style="117" customWidth="1"/>
    <col min="13" max="13" width="10.75390625" style="117" customWidth="1"/>
    <col min="14" max="14" width="10.875" style="117" customWidth="1"/>
    <col min="15" max="15" width="8.125" style="117" customWidth="1"/>
    <col min="16" max="16" width="8.75390625" style="117" customWidth="1"/>
    <col min="17" max="21" width="9.125" style="117" customWidth="1"/>
    <col min="22" max="22" width="12.00390625" style="117" customWidth="1"/>
    <col min="23" max="23" width="10.625" style="117" customWidth="1"/>
    <col min="24" max="28" width="9.125" style="117" customWidth="1"/>
    <col min="29" max="29" width="10.75390625" style="117" customWidth="1"/>
    <col min="30" max="30" width="9.375" style="117" customWidth="1"/>
    <col min="31" max="16384" width="9.125" style="117" customWidth="1"/>
  </cols>
  <sheetData>
    <row r="1" spans="1:35" ht="15" customHeight="1">
      <c r="A1" s="342" t="s">
        <v>689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141"/>
      <c r="AC1" s="141"/>
      <c r="AD1" s="141"/>
      <c r="AE1" s="141"/>
      <c r="AF1" s="141"/>
      <c r="AG1" s="141"/>
      <c r="AH1" s="210"/>
      <c r="AI1" s="210"/>
    </row>
    <row r="2" spans="1:35" ht="12.75">
      <c r="A2" s="343" t="s">
        <v>230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210"/>
      <c r="AC2" s="210"/>
      <c r="AD2" s="210"/>
      <c r="AE2" s="210"/>
      <c r="AF2" s="210"/>
      <c r="AG2" s="210"/>
      <c r="AH2" s="210"/>
      <c r="AI2" s="210"/>
    </row>
    <row r="3" spans="1:35" ht="15">
      <c r="A3" s="340" t="s">
        <v>232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210"/>
      <c r="AC3" s="210"/>
      <c r="AD3" s="210"/>
      <c r="AE3" s="210"/>
      <c r="AF3" s="210"/>
      <c r="AG3" s="210"/>
      <c r="AH3" s="210"/>
      <c r="AI3" s="210"/>
    </row>
    <row r="4" spans="1:35" ht="18.75">
      <c r="A4" s="217"/>
      <c r="B4" s="217"/>
      <c r="C4" s="217"/>
      <c r="D4" s="217"/>
      <c r="E4" s="217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6"/>
      <c r="T4" s="216"/>
      <c r="U4" s="216"/>
      <c r="V4" s="216"/>
      <c r="W4" s="216"/>
      <c r="X4" s="216"/>
      <c r="Y4" s="216"/>
      <c r="Z4" s="216"/>
      <c r="AA4" s="216"/>
      <c r="AB4" s="210"/>
      <c r="AC4" s="210"/>
      <c r="AD4" s="210"/>
      <c r="AE4" s="210"/>
      <c r="AF4" s="210"/>
      <c r="AG4" s="210"/>
      <c r="AH4" s="210"/>
      <c r="AI4" s="210"/>
    </row>
    <row r="5" spans="1:35" ht="21" customHeight="1">
      <c r="A5" s="344" t="s">
        <v>326</v>
      </c>
      <c r="B5" s="344"/>
      <c r="C5" s="344"/>
      <c r="D5" s="344"/>
      <c r="E5" s="344"/>
      <c r="F5" s="344"/>
      <c r="G5" s="344"/>
      <c r="H5" s="344"/>
      <c r="I5" s="344"/>
      <c r="J5" s="344" t="s">
        <v>327</v>
      </c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1" t="s">
        <v>328</v>
      </c>
      <c r="X5" s="344" t="s">
        <v>329</v>
      </c>
      <c r="Y5" s="344"/>
      <c r="Z5" s="344"/>
      <c r="AA5" s="341" t="s">
        <v>354</v>
      </c>
      <c r="AB5" s="215"/>
      <c r="AC5" s="214"/>
      <c r="AD5" s="214"/>
      <c r="AE5" s="214"/>
      <c r="AF5" s="214"/>
      <c r="AG5" s="214"/>
      <c r="AH5" s="214"/>
      <c r="AI5" s="214"/>
    </row>
    <row r="6" spans="1:35" ht="44.25" customHeight="1">
      <c r="A6" s="341" t="s">
        <v>330</v>
      </c>
      <c r="B6" s="341" t="s">
        <v>331</v>
      </c>
      <c r="C6" s="341" t="s">
        <v>332</v>
      </c>
      <c r="D6" s="341" t="s">
        <v>333</v>
      </c>
      <c r="E6" s="341" t="s">
        <v>355</v>
      </c>
      <c r="F6" s="341" t="s">
        <v>334</v>
      </c>
      <c r="G6" s="341" t="s">
        <v>335</v>
      </c>
      <c r="H6" s="341" t="s">
        <v>336</v>
      </c>
      <c r="I6" s="341" t="s">
        <v>233</v>
      </c>
      <c r="J6" s="341" t="s">
        <v>358</v>
      </c>
      <c r="K6" s="341" t="s">
        <v>337</v>
      </c>
      <c r="L6" s="341" t="s">
        <v>338</v>
      </c>
      <c r="M6" s="344" t="s">
        <v>339</v>
      </c>
      <c r="N6" s="344"/>
      <c r="O6" s="344"/>
      <c r="P6" s="344"/>
      <c r="Q6" s="344"/>
      <c r="R6" s="344"/>
      <c r="S6" s="344"/>
      <c r="T6" s="344"/>
      <c r="U6" s="344"/>
      <c r="V6" s="341" t="s">
        <v>340</v>
      </c>
      <c r="W6" s="341"/>
      <c r="X6" s="344"/>
      <c r="Y6" s="344"/>
      <c r="Z6" s="344"/>
      <c r="AA6" s="341"/>
      <c r="AB6" s="214"/>
      <c r="AC6" s="214"/>
      <c r="AD6" s="214"/>
      <c r="AE6" s="214"/>
      <c r="AF6" s="214"/>
      <c r="AG6" s="214"/>
      <c r="AH6" s="214"/>
      <c r="AI6" s="214"/>
    </row>
    <row r="7" spans="1:35" ht="51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 t="s">
        <v>341</v>
      </c>
      <c r="N7" s="344" t="s">
        <v>342</v>
      </c>
      <c r="O7" s="344"/>
      <c r="P7" s="344"/>
      <c r="Q7" s="344" t="s">
        <v>343</v>
      </c>
      <c r="R7" s="344"/>
      <c r="S7" s="344"/>
      <c r="T7" s="344"/>
      <c r="U7" s="341" t="s">
        <v>356</v>
      </c>
      <c r="V7" s="341"/>
      <c r="W7" s="341"/>
      <c r="X7" s="341" t="s">
        <v>357</v>
      </c>
      <c r="Y7" s="341" t="s">
        <v>345</v>
      </c>
      <c r="Z7" s="341" t="s">
        <v>346</v>
      </c>
      <c r="AA7" s="341"/>
      <c r="AB7" s="214"/>
      <c r="AC7" s="214"/>
      <c r="AD7" s="214"/>
      <c r="AE7" s="214"/>
      <c r="AF7" s="214"/>
      <c r="AG7" s="214"/>
      <c r="AH7" s="214"/>
      <c r="AI7" s="214"/>
    </row>
    <row r="8" spans="1:35" ht="295.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225" t="s">
        <v>347</v>
      </c>
      <c r="O8" s="225" t="s">
        <v>348</v>
      </c>
      <c r="P8" s="225" t="s">
        <v>349</v>
      </c>
      <c r="Q8" s="225" t="s">
        <v>350</v>
      </c>
      <c r="R8" s="225" t="s">
        <v>351</v>
      </c>
      <c r="S8" s="225" t="s">
        <v>352</v>
      </c>
      <c r="T8" s="225" t="s">
        <v>353</v>
      </c>
      <c r="U8" s="341"/>
      <c r="V8" s="341"/>
      <c r="W8" s="341"/>
      <c r="X8" s="341"/>
      <c r="Y8" s="341"/>
      <c r="Z8" s="341"/>
      <c r="AA8" s="341"/>
      <c r="AB8" s="214"/>
      <c r="AC8" s="214"/>
      <c r="AD8" s="214"/>
      <c r="AE8" s="214"/>
      <c r="AF8" s="214"/>
      <c r="AG8" s="214"/>
      <c r="AH8" s="214"/>
      <c r="AI8" s="214"/>
    </row>
    <row r="9" spans="1:35" ht="1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  <c r="K9" s="219">
        <v>11</v>
      </c>
      <c r="L9" s="219">
        <v>12</v>
      </c>
      <c r="M9" s="219">
        <v>13</v>
      </c>
      <c r="N9" s="219">
        <v>14</v>
      </c>
      <c r="O9" s="219">
        <v>15</v>
      </c>
      <c r="P9" s="219">
        <v>16</v>
      </c>
      <c r="Q9" s="219">
        <v>17</v>
      </c>
      <c r="R9" s="219">
        <v>18</v>
      </c>
      <c r="S9" s="219">
        <v>19</v>
      </c>
      <c r="T9" s="219">
        <v>20</v>
      </c>
      <c r="U9" s="219">
        <v>21</v>
      </c>
      <c r="V9" s="219">
        <v>22</v>
      </c>
      <c r="W9" s="219">
        <v>23</v>
      </c>
      <c r="X9" s="219">
        <v>24</v>
      </c>
      <c r="Y9" s="219">
        <v>25</v>
      </c>
      <c r="Z9" s="219">
        <v>26</v>
      </c>
      <c r="AA9" s="219">
        <v>27</v>
      </c>
      <c r="AB9" s="211"/>
      <c r="AC9" s="211"/>
      <c r="AD9" s="211"/>
      <c r="AE9" s="211"/>
      <c r="AF9" s="211"/>
      <c r="AG9" s="211"/>
      <c r="AH9" s="211"/>
      <c r="AI9" s="211"/>
    </row>
    <row r="10" spans="1:35" ht="60">
      <c r="A10" s="180">
        <v>1</v>
      </c>
      <c r="B10" s="289" t="s">
        <v>230</v>
      </c>
      <c r="C10" s="180" t="s">
        <v>777</v>
      </c>
      <c r="D10" s="180" t="s">
        <v>552</v>
      </c>
      <c r="E10" s="180" t="s">
        <v>778</v>
      </c>
      <c r="F10" s="180" t="s">
        <v>779</v>
      </c>
      <c r="G10" s="180" t="s">
        <v>780</v>
      </c>
      <c r="H10" s="180" t="s">
        <v>781</v>
      </c>
      <c r="I10" s="180">
        <v>1</v>
      </c>
      <c r="J10" s="180" t="s">
        <v>782</v>
      </c>
      <c r="K10" s="180">
        <v>0</v>
      </c>
      <c r="L10" s="180">
        <v>0</v>
      </c>
      <c r="M10" s="180">
        <f>N10+O10+P10+U10</f>
        <v>125</v>
      </c>
      <c r="N10" s="180">
        <v>0</v>
      </c>
      <c r="O10" s="180">
        <v>0</v>
      </c>
      <c r="P10" s="180">
        <v>125</v>
      </c>
      <c r="Q10" s="180">
        <v>0</v>
      </c>
      <c r="R10" s="180">
        <v>0</v>
      </c>
      <c r="S10" s="180">
        <v>0</v>
      </c>
      <c r="T10" s="180">
        <f>P10</f>
        <v>125</v>
      </c>
      <c r="U10" s="180">
        <v>0</v>
      </c>
      <c r="V10" s="180">
        <v>375</v>
      </c>
      <c r="W10" s="180"/>
      <c r="X10" s="180" t="s">
        <v>783</v>
      </c>
      <c r="Y10" s="220" t="s">
        <v>784</v>
      </c>
      <c r="Z10" s="220" t="s">
        <v>785</v>
      </c>
      <c r="AA10" s="180">
        <v>1</v>
      </c>
      <c r="AB10" s="211"/>
      <c r="AC10" s="211"/>
      <c r="AD10" s="211"/>
      <c r="AE10" s="211"/>
      <c r="AF10" s="211"/>
      <c r="AG10" s="211"/>
      <c r="AH10" s="211"/>
      <c r="AI10" s="211"/>
    </row>
    <row r="11" spans="1:35" ht="60">
      <c r="A11" s="180">
        <v>2</v>
      </c>
      <c r="B11" s="289" t="s">
        <v>230</v>
      </c>
      <c r="C11" s="180" t="s">
        <v>777</v>
      </c>
      <c r="D11" s="180" t="s">
        <v>715</v>
      </c>
      <c r="E11" s="180" t="s">
        <v>778</v>
      </c>
      <c r="F11" s="180" t="s">
        <v>786</v>
      </c>
      <c r="G11" s="180" t="s">
        <v>787</v>
      </c>
      <c r="H11" s="180" t="s">
        <v>781</v>
      </c>
      <c r="I11" s="180">
        <v>1</v>
      </c>
      <c r="J11" s="371" t="s">
        <v>788</v>
      </c>
      <c r="K11" s="180">
        <v>0</v>
      </c>
      <c r="L11" s="180">
        <v>0</v>
      </c>
      <c r="M11" s="180">
        <f>N11+O11+P11+U11</f>
        <v>4</v>
      </c>
      <c r="N11" s="180">
        <v>0</v>
      </c>
      <c r="O11" s="180">
        <v>0</v>
      </c>
      <c r="P11" s="180">
        <v>4</v>
      </c>
      <c r="Q11" s="180">
        <v>0</v>
      </c>
      <c r="R11" s="180">
        <v>0</v>
      </c>
      <c r="S11" s="180">
        <v>0</v>
      </c>
      <c r="T11" s="180">
        <v>4</v>
      </c>
      <c r="U11" s="180">
        <v>0</v>
      </c>
      <c r="V11" s="180">
        <v>45</v>
      </c>
      <c r="W11" s="180"/>
      <c r="X11" s="180" t="s">
        <v>783</v>
      </c>
      <c r="Y11" s="220" t="s">
        <v>784</v>
      </c>
      <c r="Z11" s="220" t="s">
        <v>785</v>
      </c>
      <c r="AA11" s="180">
        <v>1</v>
      </c>
      <c r="AB11" s="211"/>
      <c r="AC11" s="211"/>
      <c r="AD11" s="211"/>
      <c r="AE11" s="211"/>
      <c r="AF11" s="211"/>
      <c r="AG11" s="211"/>
      <c r="AH11" s="211"/>
      <c r="AI11" s="211"/>
    </row>
    <row r="12" spans="1:35" ht="60">
      <c r="A12" s="180">
        <v>3</v>
      </c>
      <c r="B12" s="289" t="s">
        <v>230</v>
      </c>
      <c r="C12" s="180" t="s">
        <v>789</v>
      </c>
      <c r="D12" s="180" t="s">
        <v>790</v>
      </c>
      <c r="E12" s="180">
        <v>0.38</v>
      </c>
      <c r="F12" s="180" t="s">
        <v>791</v>
      </c>
      <c r="G12" s="180" t="s">
        <v>792</v>
      </c>
      <c r="H12" s="180" t="s">
        <v>781</v>
      </c>
      <c r="I12" s="180">
        <v>2</v>
      </c>
      <c r="J12" s="180" t="s">
        <v>790</v>
      </c>
      <c r="K12" s="180">
        <v>0</v>
      </c>
      <c r="L12" s="180">
        <v>0</v>
      </c>
      <c r="M12" s="180">
        <f>N12+O12+P12+U12</f>
        <v>74</v>
      </c>
      <c r="N12" s="180">
        <v>0</v>
      </c>
      <c r="O12" s="180">
        <v>0</v>
      </c>
      <c r="P12" s="180">
        <v>74</v>
      </c>
      <c r="Q12" s="180">
        <v>0</v>
      </c>
      <c r="R12" s="180">
        <v>0</v>
      </c>
      <c r="S12" s="180">
        <v>0</v>
      </c>
      <c r="T12" s="180">
        <v>74</v>
      </c>
      <c r="U12" s="180">
        <v>0</v>
      </c>
      <c r="V12" s="180">
        <v>85</v>
      </c>
      <c r="W12" s="180"/>
      <c r="X12" s="180" t="s">
        <v>783</v>
      </c>
      <c r="Y12" s="220" t="s">
        <v>784</v>
      </c>
      <c r="Z12" s="220" t="s">
        <v>785</v>
      </c>
      <c r="AA12" s="180">
        <v>1</v>
      </c>
      <c r="AB12" s="211"/>
      <c r="AC12" s="211"/>
      <c r="AD12" s="211"/>
      <c r="AE12" s="211"/>
      <c r="AF12" s="211"/>
      <c r="AG12" s="211"/>
      <c r="AH12" s="211"/>
      <c r="AI12" s="211"/>
    </row>
    <row r="13" spans="1:35" ht="60">
      <c r="A13" s="180">
        <v>4</v>
      </c>
      <c r="B13" s="289" t="s">
        <v>230</v>
      </c>
      <c r="C13" s="180" t="s">
        <v>789</v>
      </c>
      <c r="D13" s="180" t="s">
        <v>793</v>
      </c>
      <c r="E13" s="180">
        <v>0.38</v>
      </c>
      <c r="F13" s="180" t="s">
        <v>794</v>
      </c>
      <c r="G13" s="180" t="s">
        <v>795</v>
      </c>
      <c r="H13" s="180" t="s">
        <v>781</v>
      </c>
      <c r="I13" s="180">
        <v>2</v>
      </c>
      <c r="J13" s="180" t="s">
        <v>793</v>
      </c>
      <c r="K13" s="180">
        <v>0</v>
      </c>
      <c r="L13" s="180">
        <v>0</v>
      </c>
      <c r="M13" s="180">
        <f>N13+O13+P13+U13</f>
        <v>34</v>
      </c>
      <c r="N13" s="180">
        <v>0</v>
      </c>
      <c r="O13" s="180">
        <v>0</v>
      </c>
      <c r="P13" s="180">
        <v>34</v>
      </c>
      <c r="Q13" s="180">
        <v>0</v>
      </c>
      <c r="R13" s="180">
        <v>0</v>
      </c>
      <c r="S13" s="180">
        <v>0</v>
      </c>
      <c r="T13" s="180">
        <v>34</v>
      </c>
      <c r="U13" s="180">
        <v>0</v>
      </c>
      <c r="V13" s="180">
        <v>68</v>
      </c>
      <c r="W13" s="180"/>
      <c r="X13" s="180" t="s">
        <v>783</v>
      </c>
      <c r="Y13" s="220" t="s">
        <v>784</v>
      </c>
      <c r="Z13" s="220" t="s">
        <v>785</v>
      </c>
      <c r="AA13" s="180">
        <v>1</v>
      </c>
      <c r="AB13" s="211"/>
      <c r="AC13" s="211"/>
      <c r="AD13" s="211"/>
      <c r="AE13" s="211"/>
      <c r="AF13" s="211"/>
      <c r="AG13" s="211"/>
      <c r="AH13" s="211"/>
      <c r="AI13" s="211"/>
    </row>
    <row r="14" spans="1:35" ht="60">
      <c r="A14" s="180">
        <v>5</v>
      </c>
      <c r="B14" s="289" t="s">
        <v>230</v>
      </c>
      <c r="C14" s="180" t="s">
        <v>777</v>
      </c>
      <c r="D14" s="180" t="s">
        <v>716</v>
      </c>
      <c r="E14" s="180" t="s">
        <v>778</v>
      </c>
      <c r="F14" s="180" t="s">
        <v>796</v>
      </c>
      <c r="G14" s="180" t="s">
        <v>797</v>
      </c>
      <c r="H14" s="180" t="s">
        <v>781</v>
      </c>
      <c r="I14" s="180">
        <v>1</v>
      </c>
      <c r="J14" s="371" t="s">
        <v>798</v>
      </c>
      <c r="K14" s="180">
        <v>0</v>
      </c>
      <c r="L14" s="180">
        <v>0</v>
      </c>
      <c r="M14" s="180">
        <f>N14+O14+P14+U14</f>
        <v>5</v>
      </c>
      <c r="N14" s="180">
        <v>0</v>
      </c>
      <c r="O14" s="180">
        <v>0</v>
      </c>
      <c r="P14" s="180">
        <v>5</v>
      </c>
      <c r="Q14" s="180">
        <v>0</v>
      </c>
      <c r="R14" s="180">
        <v>0</v>
      </c>
      <c r="S14" s="180">
        <v>0</v>
      </c>
      <c r="T14" s="180">
        <v>5</v>
      </c>
      <c r="U14" s="180">
        <v>0</v>
      </c>
      <c r="V14" s="180">
        <v>60</v>
      </c>
      <c r="W14" s="180"/>
      <c r="X14" s="180" t="s">
        <v>783</v>
      </c>
      <c r="Y14" s="220" t="s">
        <v>784</v>
      </c>
      <c r="Z14" s="220" t="s">
        <v>785</v>
      </c>
      <c r="AA14" s="180">
        <v>1</v>
      </c>
      <c r="AB14" s="211"/>
      <c r="AC14" s="211"/>
      <c r="AD14" s="211"/>
      <c r="AE14" s="211"/>
      <c r="AF14" s="211"/>
      <c r="AG14" s="211"/>
      <c r="AH14" s="211"/>
      <c r="AI14" s="211"/>
    </row>
    <row r="15" spans="1:35" ht="12.75">
      <c r="A15" s="118"/>
      <c r="B15" s="118"/>
      <c r="C15" s="212"/>
      <c r="D15" s="212"/>
      <c r="E15" s="118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118"/>
      <c r="V15" s="212"/>
      <c r="W15" s="212"/>
      <c r="X15" s="212"/>
      <c r="Y15" s="118"/>
      <c r="Z15" s="212"/>
      <c r="AA15" s="212"/>
      <c r="AB15" s="118"/>
      <c r="AC15" s="213"/>
      <c r="AD15" s="213"/>
      <c r="AE15" s="212"/>
      <c r="AF15" s="118"/>
      <c r="AG15" s="118"/>
      <c r="AH15" s="212"/>
      <c r="AI15" s="118"/>
    </row>
    <row r="16" spans="1:35" ht="12.75">
      <c r="A16" s="118"/>
      <c r="B16" s="118"/>
      <c r="C16" s="212"/>
      <c r="D16" s="212"/>
      <c r="E16" s="118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118"/>
      <c r="V16" s="212"/>
      <c r="W16" s="212"/>
      <c r="X16" s="212"/>
      <c r="Y16" s="118"/>
      <c r="Z16" s="212"/>
      <c r="AA16" s="212"/>
      <c r="AB16" s="118"/>
      <c r="AC16" s="213"/>
      <c r="AD16" s="213"/>
      <c r="AE16" s="212"/>
      <c r="AF16" s="118"/>
      <c r="AG16" s="118"/>
      <c r="AH16" s="212"/>
      <c r="AI16" s="118"/>
    </row>
    <row r="17" spans="1:35" ht="12.75">
      <c r="A17" s="118"/>
      <c r="B17" s="118"/>
      <c r="C17" s="212"/>
      <c r="D17" s="212"/>
      <c r="E17" s="118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118"/>
      <c r="V17" s="212"/>
      <c r="W17" s="212"/>
      <c r="X17" s="212"/>
      <c r="Y17" s="118"/>
      <c r="Z17" s="212"/>
      <c r="AA17" s="212"/>
      <c r="AB17" s="118"/>
      <c r="AC17" s="213"/>
      <c r="AD17" s="213"/>
      <c r="AE17" s="212"/>
      <c r="AF17" s="118"/>
      <c r="AG17" s="118"/>
      <c r="AH17" s="212"/>
      <c r="AI17" s="118"/>
    </row>
    <row r="18" spans="1:35" ht="12.75">
      <c r="A18" s="118"/>
      <c r="B18" s="118"/>
      <c r="C18" s="212"/>
      <c r="D18" s="212"/>
      <c r="E18" s="118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118"/>
      <c r="V18" s="212"/>
      <c r="W18" s="212"/>
      <c r="X18" s="212"/>
      <c r="Y18" s="118"/>
      <c r="Z18" s="212"/>
      <c r="AA18" s="212"/>
      <c r="AB18" s="118"/>
      <c r="AC18" s="213"/>
      <c r="AD18" s="213"/>
      <c r="AE18" s="212"/>
      <c r="AF18" s="118"/>
      <c r="AG18" s="118"/>
      <c r="AH18" s="212"/>
      <c r="AI18" s="118"/>
    </row>
    <row r="19" spans="1:35" s="156" customFormat="1" ht="15.75">
      <c r="A19" s="223" t="s">
        <v>231</v>
      </c>
      <c r="B19" s="221"/>
      <c r="C19" s="222"/>
      <c r="D19" s="222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3" t="s">
        <v>238</v>
      </c>
      <c r="R19" s="222"/>
      <c r="S19" s="222"/>
      <c r="T19" s="222"/>
      <c r="U19" s="221"/>
      <c r="V19" s="222"/>
      <c r="W19" s="222"/>
      <c r="X19" s="222"/>
      <c r="Y19" s="221"/>
      <c r="Z19" s="222"/>
      <c r="AA19" s="222"/>
      <c r="AB19" s="221"/>
      <c r="AC19" s="224"/>
      <c r="AD19" s="224"/>
      <c r="AE19" s="222"/>
      <c r="AF19" s="221"/>
      <c r="AG19" s="221"/>
      <c r="AH19" s="222"/>
      <c r="AI19" s="221"/>
    </row>
    <row r="20" spans="1:35" ht="12.75">
      <c r="A20" s="118"/>
      <c r="B20" s="118"/>
      <c r="C20" s="212"/>
      <c r="D20" s="212"/>
      <c r="E20" s="118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118"/>
      <c r="V20" s="212"/>
      <c r="W20" s="212"/>
      <c r="X20" s="212"/>
      <c r="Y20" s="118"/>
      <c r="Z20" s="212"/>
      <c r="AA20" s="212"/>
      <c r="AB20" s="118"/>
      <c r="AC20" s="213"/>
      <c r="AD20" s="213"/>
      <c r="AE20" s="212"/>
      <c r="AF20" s="118"/>
      <c r="AG20" s="118"/>
      <c r="AH20" s="212"/>
      <c r="AI20" s="118"/>
    </row>
    <row r="21" spans="1:35" ht="12.75">
      <c r="A21" s="118"/>
      <c r="B21" s="118"/>
      <c r="C21" s="212"/>
      <c r="D21" s="212"/>
      <c r="E21" s="118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118"/>
      <c r="V21" s="212"/>
      <c r="W21" s="212"/>
      <c r="X21" s="212"/>
      <c r="Y21" s="118"/>
      <c r="Z21" s="212"/>
      <c r="AA21" s="212"/>
      <c r="AB21" s="118"/>
      <c r="AC21" s="213"/>
      <c r="AD21" s="213"/>
      <c r="AE21" s="212"/>
      <c r="AF21" s="118"/>
      <c r="AG21" s="118"/>
      <c r="AH21" s="212"/>
      <c r="AI21" s="118"/>
    </row>
    <row r="22" spans="1:35" ht="12.75">
      <c r="A22" s="118"/>
      <c r="B22" s="118"/>
      <c r="C22" s="212"/>
      <c r="D22" s="212"/>
      <c r="E22" s="118"/>
      <c r="F22" s="212"/>
      <c r="G22" s="212"/>
      <c r="H22" s="212"/>
      <c r="I22" s="285">
        <f>SUM(I10:I14)</f>
        <v>7</v>
      </c>
      <c r="J22" s="212"/>
      <c r="K22" s="212"/>
      <c r="L22" s="212"/>
      <c r="M22" s="212">
        <f>SUM(M10:M14)</f>
        <v>242</v>
      </c>
      <c r="N22" s="212"/>
      <c r="O22" s="212"/>
      <c r="P22" s="212"/>
      <c r="Q22" s="212"/>
      <c r="R22" s="212"/>
      <c r="S22" s="212"/>
      <c r="T22" s="212"/>
      <c r="U22" s="118"/>
      <c r="V22" s="212"/>
      <c r="W22" s="212"/>
      <c r="X22" s="212"/>
      <c r="Y22" s="118"/>
      <c r="Z22" s="212"/>
      <c r="AA22" s="212"/>
      <c r="AB22" s="118"/>
      <c r="AC22" s="213"/>
      <c r="AD22" s="213"/>
      <c r="AE22" s="212"/>
      <c r="AF22" s="118"/>
      <c r="AG22" s="118"/>
      <c r="AH22" s="212"/>
      <c r="AI22" s="118"/>
    </row>
    <row r="23" spans="1:35" ht="12.75">
      <c r="A23" s="118"/>
      <c r="B23" s="118"/>
      <c r="C23" s="212"/>
      <c r="D23" s="212"/>
      <c r="E23" s="118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118"/>
      <c r="V23" s="212"/>
      <c r="W23" s="212"/>
      <c r="X23" s="212"/>
      <c r="Y23" s="118"/>
      <c r="Z23" s="212"/>
      <c r="AA23" s="212"/>
      <c r="AB23" s="118"/>
      <c r="AC23" s="213"/>
      <c r="AD23" s="213"/>
      <c r="AE23" s="212"/>
      <c r="AF23" s="118"/>
      <c r="AG23" s="118"/>
      <c r="AH23" s="212"/>
      <c r="AI23" s="118"/>
    </row>
    <row r="24" spans="1:35" ht="12.75">
      <c r="A24" s="118"/>
      <c r="B24" s="118"/>
      <c r="C24" s="212"/>
      <c r="D24" s="212"/>
      <c r="E24" s="118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118"/>
      <c r="V24" s="212"/>
      <c r="W24" s="212"/>
      <c r="X24" s="212"/>
      <c r="Y24" s="118"/>
      <c r="Z24" s="212"/>
      <c r="AA24" s="212"/>
      <c r="AB24" s="118"/>
      <c r="AC24" s="213"/>
      <c r="AD24" s="213"/>
      <c r="AE24" s="212"/>
      <c r="AF24" s="118"/>
      <c r="AG24" s="118"/>
      <c r="AH24" s="212"/>
      <c r="AI24" s="118"/>
    </row>
    <row r="25" spans="6:28" ht="12.75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6:28" ht="12.75"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6:28" ht="12.75"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6:28" ht="12.75"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6:28" ht="12.75"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6:28" ht="12.75"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</sheetData>
  <sheetProtection/>
  <mergeCells count="29">
    <mergeCell ref="X5:Z6"/>
    <mergeCell ref="H6:H8"/>
    <mergeCell ref="A5:I5"/>
    <mergeCell ref="J5:V5"/>
    <mergeCell ref="E6:E8"/>
    <mergeCell ref="C6:C8"/>
    <mergeCell ref="Z7:Z8"/>
    <mergeCell ref="F6:F8"/>
    <mergeCell ref="G6:G8"/>
    <mergeCell ref="A1:AA1"/>
    <mergeCell ref="A2:AA2"/>
    <mergeCell ref="L6:L8"/>
    <mergeCell ref="M6:U6"/>
    <mergeCell ref="V6:V8"/>
    <mergeCell ref="N7:P7"/>
    <mergeCell ref="Q7:T7"/>
    <mergeCell ref="A6:A8"/>
    <mergeCell ref="B6:B8"/>
    <mergeCell ref="AA5:AA8"/>
    <mergeCell ref="A3:AA3"/>
    <mergeCell ref="M7:M8"/>
    <mergeCell ref="Y7:Y8"/>
    <mergeCell ref="U7:U8"/>
    <mergeCell ref="X7:X8"/>
    <mergeCell ref="W5:W8"/>
    <mergeCell ref="I6:I8"/>
    <mergeCell ref="J6:J8"/>
    <mergeCell ref="K6:K8"/>
    <mergeCell ref="D6:D8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6"/>
  <sheetViews>
    <sheetView view="pageBreakPreview" zoomScaleSheetLayoutView="100" zoomScalePageLayoutView="0" workbookViewId="0" topLeftCell="A168">
      <selection activeCell="F198" sqref="F198"/>
    </sheetView>
  </sheetViews>
  <sheetFormatPr defaultColWidth="9.00390625" defaultRowHeight="12.75"/>
  <cols>
    <col min="1" max="2" width="9.125" style="117" customWidth="1"/>
    <col min="3" max="3" width="35.375" style="117" customWidth="1"/>
    <col min="4" max="4" width="42.25390625" style="117" customWidth="1"/>
    <col min="5" max="5" width="24.75390625" style="231" customWidth="1"/>
    <col min="6" max="12" width="9.125" style="117" customWidth="1"/>
    <col min="13" max="16" width="6.875" style="117" customWidth="1"/>
    <col min="17" max="17" width="8.625" style="117" customWidth="1"/>
    <col min="18" max="18" width="9.125" style="117" customWidth="1"/>
    <col min="19" max="19" width="24.00390625" style="117" customWidth="1"/>
    <col min="20" max="16384" width="9.125" style="117" customWidth="1"/>
  </cols>
  <sheetData>
    <row r="1" ht="12.75">
      <c r="Q1" s="155" t="s">
        <v>371</v>
      </c>
    </row>
    <row r="2" ht="12.75">
      <c r="Q2" s="155" t="s">
        <v>252</v>
      </c>
    </row>
    <row r="3" ht="12.75">
      <c r="Q3" s="155" t="s">
        <v>253</v>
      </c>
    </row>
    <row r="4" ht="12.75">
      <c r="Q4" s="191" t="s">
        <v>264</v>
      </c>
    </row>
    <row r="7" spans="1:17" ht="15.75">
      <c r="A7" s="349" t="s">
        <v>690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</row>
    <row r="8" spans="1:17" ht="15.75">
      <c r="A8" s="230"/>
      <c r="B8" s="230"/>
      <c r="C8" s="230"/>
      <c r="D8" s="230"/>
      <c r="E8" s="297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ht="15.75">
      <c r="A9" s="354" t="s">
        <v>230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</row>
    <row r="10" spans="1:17" ht="12.75">
      <c r="A10" s="309" t="s">
        <v>235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</row>
    <row r="11" ht="12.75">
      <c r="G11" s="232"/>
    </row>
    <row r="12" ht="12.75">
      <c r="G12" s="232"/>
    </row>
    <row r="13" spans="1:17" ht="47.25" customHeight="1">
      <c r="A13" s="350" t="s">
        <v>97</v>
      </c>
      <c r="B13" s="351" t="s">
        <v>359</v>
      </c>
      <c r="C13" s="352" t="s">
        <v>374</v>
      </c>
      <c r="D13" s="353" t="s">
        <v>373</v>
      </c>
      <c r="E13" s="350" t="s">
        <v>360</v>
      </c>
      <c r="F13" s="350"/>
      <c r="G13" s="350" t="s">
        <v>361</v>
      </c>
      <c r="H13" s="350"/>
      <c r="I13" s="350" t="s">
        <v>362</v>
      </c>
      <c r="J13" s="350"/>
      <c r="K13" s="350"/>
      <c r="L13" s="350"/>
      <c r="M13" s="350"/>
      <c r="N13" s="350"/>
      <c r="O13" s="350"/>
      <c r="P13" s="350"/>
      <c r="Q13" s="350"/>
    </row>
    <row r="14" spans="1:17" ht="15">
      <c r="A14" s="350"/>
      <c r="B14" s="351"/>
      <c r="C14" s="352"/>
      <c r="D14" s="353"/>
      <c r="E14" s="356" t="s">
        <v>372</v>
      </c>
      <c r="F14" s="353" t="s">
        <v>363</v>
      </c>
      <c r="G14" s="353" t="s">
        <v>375</v>
      </c>
      <c r="H14" s="353" t="s">
        <v>364</v>
      </c>
      <c r="I14" s="353" t="s">
        <v>365</v>
      </c>
      <c r="J14" s="357" t="s">
        <v>366</v>
      </c>
      <c r="K14" s="357"/>
      <c r="L14" s="357"/>
      <c r="M14" s="357" t="s">
        <v>367</v>
      </c>
      <c r="N14" s="357"/>
      <c r="O14" s="357"/>
      <c r="P14" s="357"/>
      <c r="Q14" s="353" t="s">
        <v>344</v>
      </c>
    </row>
    <row r="15" spans="1:17" s="233" customFormat="1" ht="186.75" customHeight="1">
      <c r="A15" s="350"/>
      <c r="B15" s="351"/>
      <c r="C15" s="352"/>
      <c r="D15" s="353"/>
      <c r="E15" s="356"/>
      <c r="F15" s="353"/>
      <c r="G15" s="353"/>
      <c r="H15" s="353"/>
      <c r="I15" s="353"/>
      <c r="J15" s="234" t="s">
        <v>347</v>
      </c>
      <c r="K15" s="234" t="s">
        <v>348</v>
      </c>
      <c r="L15" s="234" t="s">
        <v>349</v>
      </c>
      <c r="M15" s="234" t="s">
        <v>350</v>
      </c>
      <c r="N15" s="234" t="s">
        <v>351</v>
      </c>
      <c r="O15" s="234" t="s">
        <v>368</v>
      </c>
      <c r="P15" s="234" t="s">
        <v>369</v>
      </c>
      <c r="Q15" s="353"/>
    </row>
    <row r="16" spans="1:17" ht="15">
      <c r="A16" s="226">
        <v>1</v>
      </c>
      <c r="B16" s="226">
        <v>2</v>
      </c>
      <c r="C16" s="226">
        <v>3</v>
      </c>
      <c r="D16" s="226">
        <v>4</v>
      </c>
      <c r="E16" s="229">
        <v>5</v>
      </c>
      <c r="F16" s="226">
        <v>6</v>
      </c>
      <c r="G16" s="226">
        <v>7</v>
      </c>
      <c r="H16" s="226">
        <v>8</v>
      </c>
      <c r="I16" s="226">
        <v>9</v>
      </c>
      <c r="J16" s="226">
        <v>10</v>
      </c>
      <c r="K16" s="226">
        <v>11</v>
      </c>
      <c r="L16" s="226">
        <v>12</v>
      </c>
      <c r="M16" s="226">
        <v>13</v>
      </c>
      <c r="N16" s="226">
        <v>14</v>
      </c>
      <c r="O16" s="226">
        <v>15</v>
      </c>
      <c r="P16" s="226">
        <v>16</v>
      </c>
      <c r="Q16" s="226">
        <v>17</v>
      </c>
    </row>
    <row r="17" spans="1:19" ht="15" customHeight="1">
      <c r="A17" s="226">
        <v>1</v>
      </c>
      <c r="B17" s="355" t="s">
        <v>230</v>
      </c>
      <c r="C17" s="274" t="s">
        <v>556</v>
      </c>
      <c r="D17" s="274" t="s">
        <v>558</v>
      </c>
      <c r="E17" s="275" t="s">
        <v>421</v>
      </c>
      <c r="F17" s="226">
        <v>6</v>
      </c>
      <c r="G17" s="226" t="s">
        <v>11</v>
      </c>
      <c r="H17" s="226" t="s">
        <v>11</v>
      </c>
      <c r="I17" s="226">
        <f>J17+K17+L17+Q17</f>
        <v>2</v>
      </c>
      <c r="J17" s="226"/>
      <c r="K17" s="226">
        <v>2</v>
      </c>
      <c r="L17" s="226"/>
      <c r="M17" s="226"/>
      <c r="N17" s="226"/>
      <c r="O17" s="226">
        <v>2</v>
      </c>
      <c r="P17" s="226"/>
      <c r="Q17" s="226"/>
      <c r="S17" s="293"/>
    </row>
    <row r="18" spans="1:19" ht="15">
      <c r="A18" s="226">
        <v>2</v>
      </c>
      <c r="B18" s="355"/>
      <c r="C18" s="274"/>
      <c r="D18" s="274" t="s">
        <v>559</v>
      </c>
      <c r="E18" s="275" t="s">
        <v>422</v>
      </c>
      <c r="F18" s="226">
        <v>10</v>
      </c>
      <c r="G18" s="226" t="s">
        <v>11</v>
      </c>
      <c r="H18" s="226" t="s">
        <v>11</v>
      </c>
      <c r="I18" s="288">
        <f aca="true" t="shared" si="0" ref="I18:I81">J18+K18+L18+Q18</f>
        <v>1</v>
      </c>
      <c r="J18" s="226"/>
      <c r="K18" s="226"/>
      <c r="L18" s="226">
        <v>1</v>
      </c>
      <c r="M18" s="226"/>
      <c r="N18" s="226"/>
      <c r="O18" s="226">
        <v>1</v>
      </c>
      <c r="P18" s="226"/>
      <c r="Q18" s="226"/>
      <c r="S18" s="292"/>
    </row>
    <row r="19" spans="1:19" ht="15">
      <c r="A19" s="226">
        <v>3</v>
      </c>
      <c r="B19" s="355"/>
      <c r="C19" s="274"/>
      <c r="D19" s="274" t="s">
        <v>560</v>
      </c>
      <c r="E19" s="275" t="s">
        <v>423</v>
      </c>
      <c r="F19" s="226">
        <v>10</v>
      </c>
      <c r="G19" s="226" t="s">
        <v>11</v>
      </c>
      <c r="H19" s="226" t="s">
        <v>11</v>
      </c>
      <c r="I19" s="288">
        <f t="shared" si="0"/>
        <v>1</v>
      </c>
      <c r="J19" s="226"/>
      <c r="K19" s="226"/>
      <c r="L19" s="226">
        <v>1</v>
      </c>
      <c r="M19" s="226"/>
      <c r="N19" s="226"/>
      <c r="O19" s="226">
        <v>1</v>
      </c>
      <c r="P19" s="226"/>
      <c r="Q19" s="226"/>
      <c r="S19" s="292"/>
    </row>
    <row r="20" spans="1:19" ht="15">
      <c r="A20" s="226">
        <v>4</v>
      </c>
      <c r="B20" s="355"/>
      <c r="C20" s="274"/>
      <c r="D20" s="274" t="s">
        <v>561</v>
      </c>
      <c r="E20" s="275" t="s">
        <v>424</v>
      </c>
      <c r="F20" s="226">
        <v>10</v>
      </c>
      <c r="G20" s="226" t="s">
        <v>11</v>
      </c>
      <c r="H20" s="226" t="s">
        <v>11</v>
      </c>
      <c r="I20" s="288">
        <f t="shared" si="0"/>
        <v>1</v>
      </c>
      <c r="J20" s="226"/>
      <c r="K20" s="226"/>
      <c r="L20" s="226">
        <v>1</v>
      </c>
      <c r="M20" s="226"/>
      <c r="N20" s="226"/>
      <c r="O20" s="226">
        <v>1</v>
      </c>
      <c r="P20" s="226"/>
      <c r="Q20" s="226"/>
      <c r="S20" s="292"/>
    </row>
    <row r="21" spans="1:19" ht="15">
      <c r="A21" s="226">
        <v>5</v>
      </c>
      <c r="B21" s="355"/>
      <c r="C21" s="274"/>
      <c r="D21" s="274" t="s">
        <v>562</v>
      </c>
      <c r="E21" s="275" t="s">
        <v>425</v>
      </c>
      <c r="F21" s="226">
        <v>10</v>
      </c>
      <c r="G21" s="226" t="s">
        <v>11</v>
      </c>
      <c r="H21" s="226" t="s">
        <v>11</v>
      </c>
      <c r="I21" s="288">
        <f t="shared" si="0"/>
        <v>2</v>
      </c>
      <c r="J21" s="226"/>
      <c r="K21" s="226">
        <v>2</v>
      </c>
      <c r="L21" s="226"/>
      <c r="M21" s="226"/>
      <c r="N21" s="226"/>
      <c r="O21" s="226">
        <v>2</v>
      </c>
      <c r="P21" s="226"/>
      <c r="Q21" s="226"/>
      <c r="S21" s="292"/>
    </row>
    <row r="22" spans="1:19" ht="15">
      <c r="A22" s="226">
        <v>6</v>
      </c>
      <c r="B22" s="355"/>
      <c r="C22" s="274"/>
      <c r="D22" s="274" t="s">
        <v>563</v>
      </c>
      <c r="E22" s="275" t="s">
        <v>426</v>
      </c>
      <c r="F22" s="226">
        <v>10</v>
      </c>
      <c r="G22" s="226" t="s">
        <v>11</v>
      </c>
      <c r="H22" s="226" t="s">
        <v>11</v>
      </c>
      <c r="I22" s="288">
        <f t="shared" si="0"/>
        <v>2</v>
      </c>
      <c r="J22" s="226"/>
      <c r="K22" s="226">
        <v>2</v>
      </c>
      <c r="L22" s="226"/>
      <c r="M22" s="226"/>
      <c r="N22" s="226"/>
      <c r="O22" s="226">
        <v>2</v>
      </c>
      <c r="P22" s="226"/>
      <c r="Q22" s="226"/>
      <c r="S22" s="292"/>
    </row>
    <row r="23" spans="1:19" ht="15">
      <c r="A23" s="226">
        <v>7</v>
      </c>
      <c r="B23" s="355"/>
      <c r="C23" s="274"/>
      <c r="D23" s="274" t="s">
        <v>564</v>
      </c>
      <c r="E23" s="275" t="s">
        <v>427</v>
      </c>
      <c r="F23" s="226">
        <v>10</v>
      </c>
      <c r="G23" s="226" t="s">
        <v>11</v>
      </c>
      <c r="H23" s="226" t="s">
        <v>11</v>
      </c>
      <c r="I23" s="288">
        <f t="shared" si="0"/>
        <v>2</v>
      </c>
      <c r="J23" s="226"/>
      <c r="K23" s="226">
        <v>2</v>
      </c>
      <c r="L23" s="226"/>
      <c r="M23" s="226"/>
      <c r="N23" s="226"/>
      <c r="O23" s="226">
        <v>2</v>
      </c>
      <c r="P23" s="226"/>
      <c r="Q23" s="226"/>
      <c r="S23" s="292"/>
    </row>
    <row r="24" spans="1:19" ht="15">
      <c r="A24" s="226">
        <v>8</v>
      </c>
      <c r="B24" s="355"/>
      <c r="C24" s="274"/>
      <c r="D24" s="274" t="s">
        <v>565</v>
      </c>
      <c r="E24" s="275" t="s">
        <v>428</v>
      </c>
      <c r="F24" s="226">
        <v>10</v>
      </c>
      <c r="G24" s="226" t="s">
        <v>11</v>
      </c>
      <c r="H24" s="226" t="s">
        <v>11</v>
      </c>
      <c r="I24" s="288">
        <f t="shared" si="0"/>
        <v>2</v>
      </c>
      <c r="J24" s="226"/>
      <c r="K24" s="226"/>
      <c r="L24" s="226">
        <v>2</v>
      </c>
      <c r="M24" s="226"/>
      <c r="N24" s="226"/>
      <c r="O24" s="226">
        <v>2</v>
      </c>
      <c r="P24" s="226"/>
      <c r="Q24" s="226"/>
      <c r="S24" s="292"/>
    </row>
    <row r="25" spans="1:19" ht="15">
      <c r="A25" s="226">
        <v>9</v>
      </c>
      <c r="B25" s="355"/>
      <c r="C25" s="274"/>
      <c r="D25" s="274" t="s">
        <v>566</v>
      </c>
      <c r="E25" s="275" t="s">
        <v>429</v>
      </c>
      <c r="F25" s="226">
        <v>10</v>
      </c>
      <c r="G25" s="226" t="s">
        <v>11</v>
      </c>
      <c r="H25" s="226" t="s">
        <v>11</v>
      </c>
      <c r="I25" s="288">
        <f t="shared" si="0"/>
        <v>1</v>
      </c>
      <c r="J25" s="226"/>
      <c r="K25" s="226"/>
      <c r="L25" s="226">
        <v>1</v>
      </c>
      <c r="M25" s="226"/>
      <c r="N25" s="226"/>
      <c r="O25" s="226">
        <v>1</v>
      </c>
      <c r="P25" s="226"/>
      <c r="Q25" s="226"/>
      <c r="S25" s="292"/>
    </row>
    <row r="26" spans="1:19" ht="15">
      <c r="A26" s="226">
        <v>10</v>
      </c>
      <c r="B26" s="355"/>
      <c r="C26" s="274"/>
      <c r="D26" s="274" t="s">
        <v>567</v>
      </c>
      <c r="E26" s="275" t="s">
        <v>430</v>
      </c>
      <c r="F26" s="226">
        <v>10</v>
      </c>
      <c r="G26" s="226" t="s">
        <v>11</v>
      </c>
      <c r="H26" s="226" t="s">
        <v>11</v>
      </c>
      <c r="I26" s="288">
        <f t="shared" si="0"/>
        <v>1</v>
      </c>
      <c r="J26" s="226"/>
      <c r="K26" s="226"/>
      <c r="L26" s="226">
        <v>1</v>
      </c>
      <c r="M26" s="226"/>
      <c r="N26" s="226"/>
      <c r="O26" s="226">
        <v>1</v>
      </c>
      <c r="P26" s="226"/>
      <c r="Q26" s="226"/>
      <c r="S26" s="292"/>
    </row>
    <row r="27" spans="1:19" ht="15">
      <c r="A27" s="226">
        <v>11</v>
      </c>
      <c r="B27" s="355"/>
      <c r="C27" s="274"/>
      <c r="D27" s="274" t="s">
        <v>568</v>
      </c>
      <c r="E27" s="275" t="s">
        <v>431</v>
      </c>
      <c r="F27" s="226">
        <v>10</v>
      </c>
      <c r="G27" s="226" t="s">
        <v>11</v>
      </c>
      <c r="H27" s="226" t="s">
        <v>11</v>
      </c>
      <c r="I27" s="288">
        <f t="shared" si="0"/>
        <v>1</v>
      </c>
      <c r="J27" s="226"/>
      <c r="K27" s="226"/>
      <c r="L27" s="226">
        <v>1</v>
      </c>
      <c r="M27" s="226"/>
      <c r="N27" s="226"/>
      <c r="O27" s="226">
        <v>1</v>
      </c>
      <c r="P27" s="226"/>
      <c r="Q27" s="226"/>
      <c r="S27" s="292"/>
    </row>
    <row r="28" spans="1:19" ht="15">
      <c r="A28" s="226">
        <v>12</v>
      </c>
      <c r="B28" s="355"/>
      <c r="C28" s="274"/>
      <c r="D28" s="274" t="s">
        <v>566</v>
      </c>
      <c r="E28" s="275" t="s">
        <v>432</v>
      </c>
      <c r="F28" s="226">
        <v>10</v>
      </c>
      <c r="G28" s="226" t="s">
        <v>11</v>
      </c>
      <c r="H28" s="226" t="s">
        <v>11</v>
      </c>
      <c r="I28" s="288">
        <f t="shared" si="0"/>
        <v>1</v>
      </c>
      <c r="J28" s="226"/>
      <c r="K28" s="226"/>
      <c r="L28" s="226">
        <v>1</v>
      </c>
      <c r="M28" s="226"/>
      <c r="N28" s="226"/>
      <c r="O28" s="226">
        <v>1</v>
      </c>
      <c r="P28" s="226"/>
      <c r="Q28" s="226"/>
      <c r="S28" s="292"/>
    </row>
    <row r="29" spans="1:19" ht="15">
      <c r="A29" s="226">
        <v>13</v>
      </c>
      <c r="B29" s="355"/>
      <c r="C29" s="274"/>
      <c r="D29" s="274" t="s">
        <v>569</v>
      </c>
      <c r="E29" s="275" t="s">
        <v>433</v>
      </c>
      <c r="F29" s="226">
        <v>10</v>
      </c>
      <c r="G29" s="226" t="s">
        <v>11</v>
      </c>
      <c r="H29" s="226" t="s">
        <v>11</v>
      </c>
      <c r="I29" s="288">
        <f t="shared" si="0"/>
        <v>1</v>
      </c>
      <c r="J29" s="226"/>
      <c r="K29" s="226"/>
      <c r="L29" s="226">
        <v>1</v>
      </c>
      <c r="M29" s="226"/>
      <c r="N29" s="226"/>
      <c r="O29" s="226">
        <v>1</v>
      </c>
      <c r="P29" s="226"/>
      <c r="Q29" s="226"/>
      <c r="S29" s="292"/>
    </row>
    <row r="30" spans="1:19" ht="15">
      <c r="A30" s="226">
        <v>14</v>
      </c>
      <c r="B30" s="355"/>
      <c r="C30" s="274"/>
      <c r="D30" s="274" t="s">
        <v>570</v>
      </c>
      <c r="E30" s="275" t="s">
        <v>434</v>
      </c>
      <c r="F30" s="226">
        <v>10</v>
      </c>
      <c r="G30" s="226" t="s">
        <v>11</v>
      </c>
      <c r="H30" s="226" t="s">
        <v>11</v>
      </c>
      <c r="I30" s="288">
        <f t="shared" si="0"/>
        <v>2</v>
      </c>
      <c r="J30" s="226"/>
      <c r="K30" s="226"/>
      <c r="L30" s="226">
        <v>2</v>
      </c>
      <c r="M30" s="226"/>
      <c r="N30" s="226"/>
      <c r="O30" s="226">
        <v>2</v>
      </c>
      <c r="P30" s="226"/>
      <c r="Q30" s="226"/>
      <c r="S30" s="292"/>
    </row>
    <row r="31" spans="1:19" ht="15">
      <c r="A31" s="226">
        <v>15</v>
      </c>
      <c r="B31" s="355"/>
      <c r="C31" s="274"/>
      <c r="D31" s="274" t="s">
        <v>571</v>
      </c>
      <c r="E31" s="275" t="s">
        <v>435</v>
      </c>
      <c r="F31" s="226">
        <v>10</v>
      </c>
      <c r="G31" s="226" t="s">
        <v>11</v>
      </c>
      <c r="H31" s="226" t="s">
        <v>11</v>
      </c>
      <c r="I31" s="288">
        <f t="shared" si="0"/>
        <v>1</v>
      </c>
      <c r="J31" s="226"/>
      <c r="K31" s="226"/>
      <c r="L31" s="226">
        <v>1</v>
      </c>
      <c r="M31" s="226"/>
      <c r="N31" s="226"/>
      <c r="O31" s="226">
        <v>1</v>
      </c>
      <c r="P31" s="226"/>
      <c r="Q31" s="226"/>
      <c r="S31" s="292"/>
    </row>
    <row r="32" spans="1:19" ht="15">
      <c r="A32" s="226">
        <v>16</v>
      </c>
      <c r="B32" s="355"/>
      <c r="C32" s="274"/>
      <c r="D32" s="274" t="s">
        <v>572</v>
      </c>
      <c r="E32" s="275" t="s">
        <v>436</v>
      </c>
      <c r="F32" s="226">
        <v>10</v>
      </c>
      <c r="G32" s="226" t="s">
        <v>11</v>
      </c>
      <c r="H32" s="226" t="s">
        <v>11</v>
      </c>
      <c r="I32" s="288">
        <f t="shared" si="0"/>
        <v>1</v>
      </c>
      <c r="J32" s="226"/>
      <c r="K32" s="226"/>
      <c r="L32" s="226">
        <v>1</v>
      </c>
      <c r="M32" s="226"/>
      <c r="N32" s="226"/>
      <c r="O32" s="226">
        <v>1</v>
      </c>
      <c r="P32" s="226"/>
      <c r="Q32" s="226"/>
      <c r="S32" s="292"/>
    </row>
    <row r="33" spans="1:19" ht="15">
      <c r="A33" s="226">
        <v>17</v>
      </c>
      <c r="B33" s="355"/>
      <c r="C33" s="274"/>
      <c r="D33" s="274" t="s">
        <v>573</v>
      </c>
      <c r="E33" s="275" t="s">
        <v>437</v>
      </c>
      <c r="F33" s="226">
        <v>10</v>
      </c>
      <c r="G33" s="226" t="s">
        <v>11</v>
      </c>
      <c r="H33" s="226" t="s">
        <v>11</v>
      </c>
      <c r="I33" s="288">
        <f t="shared" si="0"/>
        <v>2</v>
      </c>
      <c r="J33" s="226"/>
      <c r="K33" s="226">
        <v>2</v>
      </c>
      <c r="L33" s="226"/>
      <c r="M33" s="226"/>
      <c r="N33" s="226"/>
      <c r="O33" s="226">
        <v>2</v>
      </c>
      <c r="P33" s="226"/>
      <c r="Q33" s="226"/>
      <c r="S33" s="292"/>
    </row>
    <row r="34" spans="1:19" ht="15">
      <c r="A34" s="226">
        <v>18</v>
      </c>
      <c r="B34" s="355"/>
      <c r="C34" s="274"/>
      <c r="D34" s="274" t="s">
        <v>574</v>
      </c>
      <c r="E34" s="275" t="s">
        <v>438</v>
      </c>
      <c r="F34" s="226">
        <v>10</v>
      </c>
      <c r="G34" s="226" t="s">
        <v>11</v>
      </c>
      <c r="H34" s="226" t="s">
        <v>11</v>
      </c>
      <c r="I34" s="288">
        <f t="shared" si="0"/>
        <v>1</v>
      </c>
      <c r="J34" s="226"/>
      <c r="K34" s="226"/>
      <c r="L34" s="226">
        <v>1</v>
      </c>
      <c r="M34" s="226"/>
      <c r="N34" s="226"/>
      <c r="O34" s="226">
        <v>1</v>
      </c>
      <c r="P34" s="226"/>
      <c r="Q34" s="226"/>
      <c r="S34" s="292"/>
    </row>
    <row r="35" spans="1:19" ht="15">
      <c r="A35" s="226">
        <v>19</v>
      </c>
      <c r="B35" s="355"/>
      <c r="C35" s="274"/>
      <c r="D35" s="274" t="s">
        <v>575</v>
      </c>
      <c r="E35" s="275" t="s">
        <v>439</v>
      </c>
      <c r="F35" s="226">
        <v>10</v>
      </c>
      <c r="G35" s="226" t="s">
        <v>11</v>
      </c>
      <c r="H35" s="226" t="s">
        <v>11</v>
      </c>
      <c r="I35" s="288">
        <f t="shared" si="0"/>
        <v>1</v>
      </c>
      <c r="J35" s="226"/>
      <c r="K35" s="226"/>
      <c r="L35" s="226">
        <v>1</v>
      </c>
      <c r="M35" s="226"/>
      <c r="N35" s="226"/>
      <c r="O35" s="226">
        <v>1</v>
      </c>
      <c r="P35" s="226"/>
      <c r="Q35" s="226"/>
      <c r="S35" s="292"/>
    </row>
    <row r="36" spans="1:19" ht="15">
      <c r="A36" s="226">
        <v>20</v>
      </c>
      <c r="B36" s="355"/>
      <c r="C36" s="274"/>
      <c r="D36" s="274" t="s">
        <v>576</v>
      </c>
      <c r="E36" s="275" t="s">
        <v>440</v>
      </c>
      <c r="F36" s="226">
        <v>10</v>
      </c>
      <c r="G36" s="226" t="s">
        <v>11</v>
      </c>
      <c r="H36" s="226" t="s">
        <v>11</v>
      </c>
      <c r="I36" s="288">
        <f t="shared" si="0"/>
        <v>1</v>
      </c>
      <c r="J36" s="226"/>
      <c r="K36" s="226"/>
      <c r="L36" s="226">
        <v>1</v>
      </c>
      <c r="M36" s="226"/>
      <c r="N36" s="226"/>
      <c r="O36" s="226">
        <v>1</v>
      </c>
      <c r="P36" s="226"/>
      <c r="Q36" s="226"/>
      <c r="S36" s="292"/>
    </row>
    <row r="37" spans="1:19" ht="15">
      <c r="A37" s="226">
        <v>21</v>
      </c>
      <c r="B37" s="355"/>
      <c r="C37" s="274"/>
      <c r="D37" s="274" t="s">
        <v>577</v>
      </c>
      <c r="E37" s="275" t="s">
        <v>441</v>
      </c>
      <c r="F37" s="226">
        <v>10</v>
      </c>
      <c r="G37" s="226" t="s">
        <v>11</v>
      </c>
      <c r="H37" s="226" t="s">
        <v>11</v>
      </c>
      <c r="I37" s="288">
        <f t="shared" si="0"/>
        <v>1</v>
      </c>
      <c r="J37" s="226"/>
      <c r="K37" s="226"/>
      <c r="L37" s="226">
        <v>1</v>
      </c>
      <c r="M37" s="226"/>
      <c r="N37" s="226"/>
      <c r="O37" s="226">
        <v>1</v>
      </c>
      <c r="P37" s="226"/>
      <c r="Q37" s="226"/>
      <c r="S37" s="292"/>
    </row>
    <row r="38" spans="1:19" ht="15">
      <c r="A38" s="226">
        <v>22</v>
      </c>
      <c r="B38" s="355"/>
      <c r="C38" s="274"/>
      <c r="D38" s="274" t="s">
        <v>578</v>
      </c>
      <c r="E38" s="275" t="s">
        <v>442</v>
      </c>
      <c r="F38" s="226">
        <v>10</v>
      </c>
      <c r="G38" s="226" t="s">
        <v>11</v>
      </c>
      <c r="H38" s="226" t="s">
        <v>11</v>
      </c>
      <c r="I38" s="288">
        <f t="shared" si="0"/>
        <v>1</v>
      </c>
      <c r="J38" s="226"/>
      <c r="K38" s="226"/>
      <c r="L38" s="226">
        <v>1</v>
      </c>
      <c r="M38" s="226"/>
      <c r="N38" s="226"/>
      <c r="O38" s="226">
        <v>1</v>
      </c>
      <c r="P38" s="226"/>
      <c r="Q38" s="226"/>
      <c r="S38" s="292"/>
    </row>
    <row r="39" spans="1:19" ht="15">
      <c r="A39" s="226">
        <v>23</v>
      </c>
      <c r="B39" s="355"/>
      <c r="C39" s="274"/>
      <c r="D39" s="274" t="s">
        <v>579</v>
      </c>
      <c r="E39" s="275" t="s">
        <v>443</v>
      </c>
      <c r="F39" s="226">
        <v>10</v>
      </c>
      <c r="G39" s="226" t="s">
        <v>11</v>
      </c>
      <c r="H39" s="226" t="s">
        <v>11</v>
      </c>
      <c r="I39" s="288">
        <f t="shared" si="0"/>
        <v>1</v>
      </c>
      <c r="J39" s="226"/>
      <c r="K39" s="226"/>
      <c r="L39" s="226">
        <v>1</v>
      </c>
      <c r="M39" s="226"/>
      <c r="N39" s="226"/>
      <c r="O39" s="226">
        <v>1</v>
      </c>
      <c r="P39" s="226"/>
      <c r="Q39" s="226"/>
      <c r="S39" s="292"/>
    </row>
    <row r="40" spans="1:19" ht="15">
      <c r="A40" s="226">
        <v>24</v>
      </c>
      <c r="B40" s="355"/>
      <c r="C40" s="274"/>
      <c r="D40" s="274" t="s">
        <v>580</v>
      </c>
      <c r="E40" s="275" t="s">
        <v>444</v>
      </c>
      <c r="F40" s="226">
        <v>10</v>
      </c>
      <c r="G40" s="226" t="s">
        <v>11</v>
      </c>
      <c r="H40" s="226" t="s">
        <v>11</v>
      </c>
      <c r="I40" s="288">
        <f t="shared" si="0"/>
        <v>1</v>
      </c>
      <c r="J40" s="226"/>
      <c r="K40" s="226"/>
      <c r="L40" s="226">
        <v>1</v>
      </c>
      <c r="M40" s="226"/>
      <c r="N40" s="226"/>
      <c r="O40" s="226">
        <v>1</v>
      </c>
      <c r="P40" s="226"/>
      <c r="Q40" s="226"/>
      <c r="S40" s="292"/>
    </row>
    <row r="41" spans="1:19" ht="15">
      <c r="A41" s="226">
        <v>25</v>
      </c>
      <c r="B41" s="355"/>
      <c r="C41" s="274"/>
      <c r="D41" s="274" t="s">
        <v>581</v>
      </c>
      <c r="E41" s="275" t="s">
        <v>445</v>
      </c>
      <c r="F41" s="226">
        <v>10</v>
      </c>
      <c r="G41" s="226" t="s">
        <v>11</v>
      </c>
      <c r="H41" s="226" t="s">
        <v>11</v>
      </c>
      <c r="I41" s="288">
        <f t="shared" si="0"/>
        <v>1</v>
      </c>
      <c r="J41" s="226"/>
      <c r="K41" s="226"/>
      <c r="L41" s="226">
        <v>1</v>
      </c>
      <c r="M41" s="226"/>
      <c r="N41" s="226"/>
      <c r="O41" s="226">
        <v>1</v>
      </c>
      <c r="P41" s="226"/>
      <c r="Q41" s="226"/>
      <c r="S41" s="292"/>
    </row>
    <row r="42" spans="1:19" ht="15">
      <c r="A42" s="226">
        <v>26</v>
      </c>
      <c r="B42" s="355"/>
      <c r="C42" s="274"/>
      <c r="D42" s="274" t="s">
        <v>582</v>
      </c>
      <c r="E42" s="275" t="s">
        <v>446</v>
      </c>
      <c r="F42" s="226">
        <v>10</v>
      </c>
      <c r="G42" s="226" t="s">
        <v>11</v>
      </c>
      <c r="H42" s="226" t="s">
        <v>11</v>
      </c>
      <c r="I42" s="288">
        <f t="shared" si="0"/>
        <v>1</v>
      </c>
      <c r="J42" s="226"/>
      <c r="K42" s="226"/>
      <c r="L42" s="226">
        <v>1</v>
      </c>
      <c r="M42" s="226"/>
      <c r="N42" s="226"/>
      <c r="O42" s="226">
        <v>1</v>
      </c>
      <c r="P42" s="226"/>
      <c r="Q42" s="226"/>
      <c r="S42" s="292"/>
    </row>
    <row r="43" spans="1:19" ht="15">
      <c r="A43" s="226">
        <v>27</v>
      </c>
      <c r="B43" s="355"/>
      <c r="C43" s="274"/>
      <c r="D43" s="226" t="s">
        <v>583</v>
      </c>
      <c r="E43" s="275" t="s">
        <v>447</v>
      </c>
      <c r="F43" s="226">
        <v>10</v>
      </c>
      <c r="G43" s="226" t="s">
        <v>11</v>
      </c>
      <c r="H43" s="226" t="s">
        <v>11</v>
      </c>
      <c r="I43" s="288">
        <f t="shared" si="0"/>
        <v>1</v>
      </c>
      <c r="J43" s="226"/>
      <c r="K43" s="226"/>
      <c r="L43" s="226">
        <v>1</v>
      </c>
      <c r="M43" s="226"/>
      <c r="N43" s="226"/>
      <c r="O43" s="226">
        <v>1</v>
      </c>
      <c r="P43" s="226"/>
      <c r="Q43" s="226"/>
      <c r="S43" s="292"/>
    </row>
    <row r="44" spans="1:19" ht="15">
      <c r="A44" s="226">
        <v>28</v>
      </c>
      <c r="B44" s="355"/>
      <c r="C44" s="274"/>
      <c r="D44" s="274" t="s">
        <v>584</v>
      </c>
      <c r="E44" s="275" t="s">
        <v>448</v>
      </c>
      <c r="F44" s="226">
        <v>10</v>
      </c>
      <c r="G44" s="226" t="s">
        <v>11</v>
      </c>
      <c r="H44" s="226" t="s">
        <v>11</v>
      </c>
      <c r="I44" s="288">
        <f t="shared" si="0"/>
        <v>1</v>
      </c>
      <c r="J44" s="226"/>
      <c r="K44" s="226"/>
      <c r="L44" s="226">
        <v>1</v>
      </c>
      <c r="M44" s="226"/>
      <c r="N44" s="226"/>
      <c r="O44" s="226">
        <v>1</v>
      </c>
      <c r="P44" s="226"/>
      <c r="Q44" s="226"/>
      <c r="S44" s="292"/>
    </row>
    <row r="45" spans="1:19" ht="15">
      <c r="A45" s="226">
        <v>29</v>
      </c>
      <c r="B45" s="355" t="s">
        <v>230</v>
      </c>
      <c r="C45" s="274"/>
      <c r="D45" s="274" t="s">
        <v>569</v>
      </c>
      <c r="E45" s="275" t="s">
        <v>449</v>
      </c>
      <c r="F45" s="226">
        <v>10</v>
      </c>
      <c r="G45" s="226" t="s">
        <v>11</v>
      </c>
      <c r="H45" s="226" t="s">
        <v>11</v>
      </c>
      <c r="I45" s="288">
        <f t="shared" si="0"/>
        <v>1</v>
      </c>
      <c r="J45" s="226"/>
      <c r="K45" s="226"/>
      <c r="L45" s="226">
        <v>1</v>
      </c>
      <c r="M45" s="226"/>
      <c r="N45" s="226"/>
      <c r="O45" s="226">
        <v>1</v>
      </c>
      <c r="P45" s="226"/>
      <c r="Q45" s="226"/>
      <c r="S45" s="292"/>
    </row>
    <row r="46" spans="1:19" ht="15">
      <c r="A46" s="226">
        <v>30</v>
      </c>
      <c r="B46" s="355"/>
      <c r="C46" s="274"/>
      <c r="D46" s="274" t="s">
        <v>585</v>
      </c>
      <c r="E46" s="275" t="s">
        <v>450</v>
      </c>
      <c r="F46" s="226">
        <v>10</v>
      </c>
      <c r="G46" s="226" t="s">
        <v>11</v>
      </c>
      <c r="H46" s="226" t="s">
        <v>11</v>
      </c>
      <c r="I46" s="288">
        <f t="shared" si="0"/>
        <v>1</v>
      </c>
      <c r="J46" s="226"/>
      <c r="K46" s="226"/>
      <c r="L46" s="226">
        <v>1</v>
      </c>
      <c r="M46" s="226"/>
      <c r="N46" s="226"/>
      <c r="O46" s="226">
        <v>1</v>
      </c>
      <c r="P46" s="226"/>
      <c r="Q46" s="226"/>
      <c r="S46" s="292"/>
    </row>
    <row r="47" spans="1:19" ht="15">
      <c r="A47" s="226">
        <v>31</v>
      </c>
      <c r="B47" s="355"/>
      <c r="C47" s="274"/>
      <c r="D47" s="274" t="s">
        <v>586</v>
      </c>
      <c r="E47" s="275" t="s">
        <v>451</v>
      </c>
      <c r="F47" s="226">
        <v>10</v>
      </c>
      <c r="G47" s="226" t="s">
        <v>11</v>
      </c>
      <c r="H47" s="226" t="s">
        <v>11</v>
      </c>
      <c r="I47" s="288">
        <f t="shared" si="0"/>
        <v>2</v>
      </c>
      <c r="J47" s="226"/>
      <c r="K47" s="226"/>
      <c r="L47" s="226">
        <v>2</v>
      </c>
      <c r="M47" s="226"/>
      <c r="N47" s="226"/>
      <c r="O47" s="226">
        <v>2</v>
      </c>
      <c r="P47" s="226"/>
      <c r="Q47" s="226"/>
      <c r="S47" s="292"/>
    </row>
    <row r="48" spans="1:19" ht="15">
      <c r="A48" s="226">
        <v>32</v>
      </c>
      <c r="B48" s="355"/>
      <c r="C48" s="274" t="s">
        <v>556</v>
      </c>
      <c r="D48" s="274" t="s">
        <v>557</v>
      </c>
      <c r="E48" s="275" t="s">
        <v>452</v>
      </c>
      <c r="F48" s="226">
        <v>6</v>
      </c>
      <c r="G48" s="226" t="s">
        <v>11</v>
      </c>
      <c r="H48" s="226" t="s">
        <v>11</v>
      </c>
      <c r="I48" s="288">
        <f t="shared" si="0"/>
        <v>1</v>
      </c>
      <c r="J48" s="226"/>
      <c r="K48" s="226">
        <v>1</v>
      </c>
      <c r="L48" s="226"/>
      <c r="M48" s="226"/>
      <c r="N48" s="226"/>
      <c r="O48" s="226">
        <v>1</v>
      </c>
      <c r="P48" s="226"/>
      <c r="Q48" s="226"/>
      <c r="S48" s="292"/>
    </row>
    <row r="49" spans="1:19" ht="15">
      <c r="A49" s="226">
        <v>33</v>
      </c>
      <c r="B49" s="355"/>
      <c r="C49" s="274" t="s">
        <v>556</v>
      </c>
      <c r="D49" s="274" t="s">
        <v>587</v>
      </c>
      <c r="E49" s="275" t="s">
        <v>453</v>
      </c>
      <c r="F49" s="226">
        <v>6</v>
      </c>
      <c r="G49" s="226" t="s">
        <v>11</v>
      </c>
      <c r="H49" s="226" t="s">
        <v>11</v>
      </c>
      <c r="I49" s="288">
        <f t="shared" si="0"/>
        <v>1</v>
      </c>
      <c r="J49" s="226"/>
      <c r="K49" s="226"/>
      <c r="L49" s="226">
        <v>1</v>
      </c>
      <c r="M49" s="226"/>
      <c r="N49" s="226"/>
      <c r="O49" s="226">
        <v>1</v>
      </c>
      <c r="P49" s="226"/>
      <c r="Q49" s="226"/>
      <c r="S49" s="293"/>
    </row>
    <row r="50" spans="1:19" ht="15">
      <c r="A50" s="226">
        <v>34</v>
      </c>
      <c r="B50" s="355"/>
      <c r="C50" s="274"/>
      <c r="D50" s="274" t="s">
        <v>588</v>
      </c>
      <c r="E50" s="275" t="s">
        <v>454</v>
      </c>
      <c r="F50" s="226">
        <v>10</v>
      </c>
      <c r="G50" s="226" t="s">
        <v>11</v>
      </c>
      <c r="H50" s="226" t="s">
        <v>11</v>
      </c>
      <c r="I50" s="288">
        <f t="shared" si="0"/>
        <v>2</v>
      </c>
      <c r="J50" s="226"/>
      <c r="K50" s="226"/>
      <c r="L50" s="226">
        <v>2</v>
      </c>
      <c r="M50" s="226"/>
      <c r="N50" s="226"/>
      <c r="O50" s="226">
        <v>2</v>
      </c>
      <c r="P50" s="226"/>
      <c r="Q50" s="226"/>
      <c r="S50" s="294"/>
    </row>
    <row r="51" spans="1:19" ht="15">
      <c r="A51" s="226">
        <v>35</v>
      </c>
      <c r="B51" s="355"/>
      <c r="C51" s="274"/>
      <c r="D51" s="274" t="s">
        <v>588</v>
      </c>
      <c r="E51" s="276" t="s">
        <v>455</v>
      </c>
      <c r="F51" s="226">
        <v>10</v>
      </c>
      <c r="G51" s="226" t="s">
        <v>11</v>
      </c>
      <c r="H51" s="226" t="s">
        <v>11</v>
      </c>
      <c r="I51" s="288">
        <f t="shared" si="0"/>
        <v>2</v>
      </c>
      <c r="J51" s="226"/>
      <c r="K51" s="226"/>
      <c r="L51" s="226">
        <v>2</v>
      </c>
      <c r="M51" s="226"/>
      <c r="N51" s="226"/>
      <c r="O51" s="226">
        <v>2</v>
      </c>
      <c r="P51" s="226"/>
      <c r="Q51" s="226"/>
      <c r="S51" s="294"/>
    </row>
    <row r="52" spans="1:19" ht="15">
      <c r="A52" s="226">
        <v>36</v>
      </c>
      <c r="B52" s="355"/>
      <c r="C52" s="274"/>
      <c r="D52" s="274" t="s">
        <v>588</v>
      </c>
      <c r="E52" s="276" t="s">
        <v>456</v>
      </c>
      <c r="F52" s="226">
        <v>10</v>
      </c>
      <c r="G52" s="226" t="s">
        <v>11</v>
      </c>
      <c r="H52" s="226" t="s">
        <v>11</v>
      </c>
      <c r="I52" s="288">
        <f t="shared" si="0"/>
        <v>2</v>
      </c>
      <c r="J52" s="226"/>
      <c r="K52" s="226"/>
      <c r="L52" s="226">
        <v>2</v>
      </c>
      <c r="M52" s="226"/>
      <c r="N52" s="226"/>
      <c r="O52" s="226">
        <v>2</v>
      </c>
      <c r="P52" s="226"/>
      <c r="Q52" s="226"/>
      <c r="S52" s="294"/>
    </row>
    <row r="53" spans="1:19" ht="15">
      <c r="A53" s="226">
        <v>37</v>
      </c>
      <c r="B53" s="355"/>
      <c r="C53" s="274"/>
      <c r="D53" s="274" t="s">
        <v>589</v>
      </c>
      <c r="E53" s="276" t="s">
        <v>457</v>
      </c>
      <c r="F53" s="226">
        <v>10</v>
      </c>
      <c r="G53" s="226" t="s">
        <v>11</v>
      </c>
      <c r="H53" s="226" t="s">
        <v>11</v>
      </c>
      <c r="I53" s="288">
        <f t="shared" si="0"/>
        <v>2</v>
      </c>
      <c r="J53" s="226"/>
      <c r="K53" s="226"/>
      <c r="L53" s="226">
        <v>2</v>
      </c>
      <c r="M53" s="226"/>
      <c r="N53" s="226"/>
      <c r="O53" s="226">
        <v>2</v>
      </c>
      <c r="P53" s="226"/>
      <c r="Q53" s="226"/>
      <c r="S53" s="291"/>
    </row>
    <row r="54" spans="1:19" ht="15">
      <c r="A54" s="226">
        <v>38</v>
      </c>
      <c r="B54" s="355"/>
      <c r="C54" s="274"/>
      <c r="D54" s="274" t="s">
        <v>590</v>
      </c>
      <c r="E54" s="277" t="s">
        <v>458</v>
      </c>
      <c r="F54" s="226">
        <v>10</v>
      </c>
      <c r="G54" s="226" t="s">
        <v>11</v>
      </c>
      <c r="H54" s="226" t="s">
        <v>11</v>
      </c>
      <c r="I54" s="288">
        <f t="shared" si="0"/>
        <v>1</v>
      </c>
      <c r="J54" s="226"/>
      <c r="K54" s="226"/>
      <c r="L54" s="226">
        <v>1</v>
      </c>
      <c r="M54" s="226"/>
      <c r="N54" s="226"/>
      <c r="O54" s="226">
        <v>1</v>
      </c>
      <c r="P54" s="226"/>
      <c r="Q54" s="226"/>
      <c r="S54" s="291"/>
    </row>
    <row r="55" spans="1:19" ht="15">
      <c r="A55" s="226">
        <v>39</v>
      </c>
      <c r="B55" s="355"/>
      <c r="C55" s="274" t="s">
        <v>556</v>
      </c>
      <c r="D55" s="274" t="s">
        <v>591</v>
      </c>
      <c r="E55" s="277" t="s">
        <v>459</v>
      </c>
      <c r="F55" s="226">
        <v>6</v>
      </c>
      <c r="G55" s="227"/>
      <c r="H55" s="226"/>
      <c r="I55" s="288">
        <f t="shared" si="0"/>
        <v>1</v>
      </c>
      <c r="J55" s="226"/>
      <c r="K55" s="226"/>
      <c r="L55" s="226">
        <v>1</v>
      </c>
      <c r="M55" s="226"/>
      <c r="N55" s="226"/>
      <c r="O55" s="226">
        <v>1</v>
      </c>
      <c r="P55" s="226"/>
      <c r="Q55" s="226"/>
      <c r="S55" s="291"/>
    </row>
    <row r="56" spans="1:19" ht="15">
      <c r="A56" s="226">
        <v>40</v>
      </c>
      <c r="B56" s="355"/>
      <c r="C56" s="274" t="s">
        <v>593</v>
      </c>
      <c r="D56" s="274" t="s">
        <v>592</v>
      </c>
      <c r="E56" s="277" t="s">
        <v>460</v>
      </c>
      <c r="F56" s="226">
        <v>10</v>
      </c>
      <c r="G56" s="227"/>
      <c r="H56" s="226"/>
      <c r="I56" s="288">
        <f t="shared" si="0"/>
        <v>2</v>
      </c>
      <c r="J56" s="226"/>
      <c r="K56" s="226">
        <v>2</v>
      </c>
      <c r="L56" s="226"/>
      <c r="M56" s="226"/>
      <c r="N56" s="226"/>
      <c r="O56" s="226">
        <v>2</v>
      </c>
      <c r="P56" s="226"/>
      <c r="Q56" s="226"/>
      <c r="S56" s="291"/>
    </row>
    <row r="57" spans="1:19" ht="15">
      <c r="A57" s="226">
        <v>41</v>
      </c>
      <c r="B57" s="355"/>
      <c r="C57" s="274" t="s">
        <v>593</v>
      </c>
      <c r="D57" s="274" t="s">
        <v>592</v>
      </c>
      <c r="E57" s="277" t="s">
        <v>461</v>
      </c>
      <c r="F57" s="226">
        <v>10</v>
      </c>
      <c r="G57" s="227"/>
      <c r="H57" s="226"/>
      <c r="I57" s="288">
        <f t="shared" si="0"/>
        <v>2</v>
      </c>
      <c r="J57" s="226"/>
      <c r="K57" s="226">
        <v>2</v>
      </c>
      <c r="L57" s="226"/>
      <c r="M57" s="226"/>
      <c r="N57" s="226"/>
      <c r="O57" s="226">
        <v>2</v>
      </c>
      <c r="P57" s="226"/>
      <c r="Q57" s="226"/>
      <c r="S57" s="291"/>
    </row>
    <row r="58" spans="1:19" ht="15">
      <c r="A58" s="226">
        <v>42</v>
      </c>
      <c r="B58" s="355"/>
      <c r="C58" s="274" t="s">
        <v>593</v>
      </c>
      <c r="D58" s="274" t="s">
        <v>592</v>
      </c>
      <c r="E58" s="277" t="s">
        <v>462</v>
      </c>
      <c r="F58" s="226">
        <v>10</v>
      </c>
      <c r="G58" s="227"/>
      <c r="H58" s="226"/>
      <c r="I58" s="288">
        <f t="shared" si="0"/>
        <v>2</v>
      </c>
      <c r="J58" s="226"/>
      <c r="K58" s="226">
        <v>2</v>
      </c>
      <c r="L58" s="226"/>
      <c r="M58" s="226"/>
      <c r="N58" s="226"/>
      <c r="O58" s="226">
        <v>2</v>
      </c>
      <c r="P58" s="226"/>
      <c r="Q58" s="226"/>
      <c r="S58" s="291"/>
    </row>
    <row r="59" spans="1:19" ht="15">
      <c r="A59" s="226">
        <v>43</v>
      </c>
      <c r="B59" s="355"/>
      <c r="C59" s="274" t="s">
        <v>593</v>
      </c>
      <c r="D59" s="274" t="s">
        <v>592</v>
      </c>
      <c r="E59" s="277" t="s">
        <v>463</v>
      </c>
      <c r="F59" s="226">
        <v>10</v>
      </c>
      <c r="G59" s="227"/>
      <c r="H59" s="226"/>
      <c r="I59" s="288">
        <f t="shared" si="0"/>
        <v>2</v>
      </c>
      <c r="J59" s="226"/>
      <c r="K59" s="226">
        <v>2</v>
      </c>
      <c r="L59" s="226"/>
      <c r="M59" s="226"/>
      <c r="N59" s="226"/>
      <c r="O59" s="226">
        <v>2</v>
      </c>
      <c r="P59" s="226"/>
      <c r="Q59" s="226"/>
      <c r="S59" s="291"/>
    </row>
    <row r="60" spans="1:19" ht="15">
      <c r="A60" s="226">
        <v>44</v>
      </c>
      <c r="B60" s="355"/>
      <c r="C60" s="274" t="s">
        <v>593</v>
      </c>
      <c r="D60" s="274" t="s">
        <v>594</v>
      </c>
      <c r="E60" s="277" t="s">
        <v>464</v>
      </c>
      <c r="F60" s="226">
        <v>10</v>
      </c>
      <c r="G60" s="227"/>
      <c r="H60" s="226"/>
      <c r="I60" s="288">
        <f t="shared" si="0"/>
        <v>1</v>
      </c>
      <c r="J60" s="226"/>
      <c r="K60" s="226"/>
      <c r="L60" s="226">
        <v>1</v>
      </c>
      <c r="M60" s="226"/>
      <c r="N60" s="226"/>
      <c r="O60" s="226">
        <v>1</v>
      </c>
      <c r="P60" s="226"/>
      <c r="Q60" s="226"/>
      <c r="S60" s="291"/>
    </row>
    <row r="61" spans="1:19" ht="15">
      <c r="A61" s="226">
        <v>45</v>
      </c>
      <c r="B61" s="355"/>
      <c r="C61" s="274"/>
      <c r="D61" s="274" t="s">
        <v>595</v>
      </c>
      <c r="E61" s="277" t="s">
        <v>465</v>
      </c>
      <c r="F61" s="226">
        <v>10</v>
      </c>
      <c r="G61" s="227"/>
      <c r="H61" s="226"/>
      <c r="I61" s="288">
        <f t="shared" si="0"/>
        <v>1</v>
      </c>
      <c r="J61" s="226"/>
      <c r="K61" s="226"/>
      <c r="L61" s="226">
        <v>1</v>
      </c>
      <c r="M61" s="226"/>
      <c r="N61" s="226"/>
      <c r="O61" s="226">
        <v>1</v>
      </c>
      <c r="P61" s="226"/>
      <c r="Q61" s="226"/>
      <c r="S61" s="291"/>
    </row>
    <row r="62" spans="1:19" ht="15">
      <c r="A62" s="226">
        <v>46</v>
      </c>
      <c r="B62" s="355"/>
      <c r="C62" s="274" t="s">
        <v>556</v>
      </c>
      <c r="D62" s="274" t="s">
        <v>596</v>
      </c>
      <c r="E62" s="277" t="s">
        <v>466</v>
      </c>
      <c r="F62" s="226">
        <v>6</v>
      </c>
      <c r="G62" s="226" t="s">
        <v>663</v>
      </c>
      <c r="H62" s="226">
        <v>0.4</v>
      </c>
      <c r="I62" s="288">
        <f t="shared" si="0"/>
        <v>120</v>
      </c>
      <c r="J62" s="226"/>
      <c r="K62" s="226"/>
      <c r="L62" s="226">
        <v>120</v>
      </c>
      <c r="M62" s="226"/>
      <c r="N62" s="226"/>
      <c r="O62" s="226"/>
      <c r="P62" s="226">
        <v>120</v>
      </c>
      <c r="Q62" s="226"/>
      <c r="S62" s="291"/>
    </row>
    <row r="63" spans="1:19" ht="15">
      <c r="A63" s="226">
        <v>47</v>
      </c>
      <c r="B63" s="355"/>
      <c r="C63" s="274" t="s">
        <v>556</v>
      </c>
      <c r="D63" s="274" t="s">
        <v>596</v>
      </c>
      <c r="E63" s="277" t="s">
        <v>467</v>
      </c>
      <c r="F63" s="226">
        <v>6</v>
      </c>
      <c r="G63" s="226" t="s">
        <v>663</v>
      </c>
      <c r="H63" s="226">
        <v>0.4</v>
      </c>
      <c r="I63" s="288">
        <f t="shared" si="0"/>
        <v>42</v>
      </c>
      <c r="J63" s="226"/>
      <c r="K63" s="226"/>
      <c r="L63" s="226">
        <v>42</v>
      </c>
      <c r="M63" s="226"/>
      <c r="N63" s="226"/>
      <c r="O63" s="226"/>
      <c r="P63" s="226">
        <v>42</v>
      </c>
      <c r="Q63" s="226"/>
      <c r="S63" s="291"/>
    </row>
    <row r="64" spans="1:19" ht="15">
      <c r="A64" s="226">
        <v>48</v>
      </c>
      <c r="B64" s="355"/>
      <c r="C64" s="274" t="s">
        <v>556</v>
      </c>
      <c r="D64" s="274" t="s">
        <v>596</v>
      </c>
      <c r="E64" s="277" t="s">
        <v>468</v>
      </c>
      <c r="F64" s="226">
        <v>6</v>
      </c>
      <c r="G64" s="226" t="s">
        <v>663</v>
      </c>
      <c r="H64" s="226">
        <v>0.4</v>
      </c>
      <c r="I64" s="288">
        <f t="shared" si="0"/>
        <v>1</v>
      </c>
      <c r="J64" s="226"/>
      <c r="K64" s="226"/>
      <c r="L64" s="226">
        <v>1</v>
      </c>
      <c r="M64" s="226"/>
      <c r="N64" s="226"/>
      <c r="O64" s="226"/>
      <c r="P64" s="226">
        <v>1</v>
      </c>
      <c r="Q64" s="226"/>
      <c r="S64" s="291"/>
    </row>
    <row r="65" spans="1:19" ht="15">
      <c r="A65" s="226">
        <v>49</v>
      </c>
      <c r="B65" s="355"/>
      <c r="C65" s="274" t="s">
        <v>556</v>
      </c>
      <c r="D65" s="274" t="s">
        <v>596</v>
      </c>
      <c r="E65" s="275" t="s">
        <v>469</v>
      </c>
      <c r="F65" s="226">
        <v>6</v>
      </c>
      <c r="G65" s="226" t="s">
        <v>663</v>
      </c>
      <c r="H65" s="226">
        <v>0.4</v>
      </c>
      <c r="I65" s="288">
        <f t="shared" si="0"/>
        <v>3</v>
      </c>
      <c r="J65" s="226"/>
      <c r="K65" s="226"/>
      <c r="L65" s="226">
        <v>3</v>
      </c>
      <c r="M65" s="226"/>
      <c r="N65" s="226"/>
      <c r="O65" s="226"/>
      <c r="P65" s="226">
        <v>3</v>
      </c>
      <c r="Q65" s="226"/>
      <c r="S65" s="292"/>
    </row>
    <row r="66" spans="1:19" ht="15">
      <c r="A66" s="226">
        <v>50</v>
      </c>
      <c r="B66" s="355"/>
      <c r="C66" s="274" t="s">
        <v>556</v>
      </c>
      <c r="D66" s="274" t="s">
        <v>597</v>
      </c>
      <c r="E66" s="275" t="s">
        <v>470</v>
      </c>
      <c r="F66" s="226">
        <v>6</v>
      </c>
      <c r="G66" s="226" t="s">
        <v>11</v>
      </c>
      <c r="H66" s="226" t="s">
        <v>11</v>
      </c>
      <c r="I66" s="288">
        <f t="shared" si="0"/>
        <v>1</v>
      </c>
      <c r="J66" s="226"/>
      <c r="K66" s="226"/>
      <c r="L66" s="226">
        <v>1</v>
      </c>
      <c r="M66" s="226"/>
      <c r="N66" s="226"/>
      <c r="O66" s="226">
        <v>1</v>
      </c>
      <c r="P66" s="226"/>
      <c r="Q66" s="226"/>
      <c r="S66" s="292"/>
    </row>
    <row r="67" spans="1:19" ht="15">
      <c r="A67" s="226">
        <v>51</v>
      </c>
      <c r="B67" s="355"/>
      <c r="C67" s="274" t="s">
        <v>556</v>
      </c>
      <c r="D67" s="274" t="s">
        <v>598</v>
      </c>
      <c r="E67" s="275" t="s">
        <v>471</v>
      </c>
      <c r="F67" s="226">
        <v>6</v>
      </c>
      <c r="G67" s="226" t="s">
        <v>11</v>
      </c>
      <c r="H67" s="226" t="s">
        <v>11</v>
      </c>
      <c r="I67" s="288">
        <f t="shared" si="0"/>
        <v>2</v>
      </c>
      <c r="J67" s="226"/>
      <c r="K67" s="226"/>
      <c r="L67" s="226">
        <v>2</v>
      </c>
      <c r="M67" s="226"/>
      <c r="N67" s="226"/>
      <c r="O67" s="226">
        <v>2</v>
      </c>
      <c r="P67" s="226"/>
      <c r="Q67" s="226"/>
      <c r="S67" s="292"/>
    </row>
    <row r="68" spans="1:19" ht="15">
      <c r="A68" s="226">
        <v>52</v>
      </c>
      <c r="B68" s="355"/>
      <c r="C68" s="274" t="s">
        <v>556</v>
      </c>
      <c r="D68" s="274" t="s">
        <v>600</v>
      </c>
      <c r="E68" s="275" t="s">
        <v>472</v>
      </c>
      <c r="F68" s="226">
        <v>6</v>
      </c>
      <c r="G68" s="226" t="s">
        <v>11</v>
      </c>
      <c r="H68" s="226" t="s">
        <v>11</v>
      </c>
      <c r="I68" s="288">
        <f t="shared" si="0"/>
        <v>1</v>
      </c>
      <c r="J68" s="226"/>
      <c r="K68" s="226">
        <v>1</v>
      </c>
      <c r="L68" s="226"/>
      <c r="M68" s="226"/>
      <c r="N68" s="226"/>
      <c r="O68" s="226">
        <v>1</v>
      </c>
      <c r="P68" s="226"/>
      <c r="Q68" s="226"/>
      <c r="S68" s="292"/>
    </row>
    <row r="69" spans="1:19" ht="15">
      <c r="A69" s="226">
        <v>53</v>
      </c>
      <c r="B69" s="355"/>
      <c r="C69" s="274" t="s">
        <v>556</v>
      </c>
      <c r="D69" s="274" t="s">
        <v>600</v>
      </c>
      <c r="E69" s="275" t="s">
        <v>473</v>
      </c>
      <c r="F69" s="226">
        <v>6</v>
      </c>
      <c r="G69" s="226" t="s">
        <v>11</v>
      </c>
      <c r="H69" s="226" t="s">
        <v>11</v>
      </c>
      <c r="I69" s="288">
        <f t="shared" si="0"/>
        <v>1</v>
      </c>
      <c r="J69" s="226"/>
      <c r="K69" s="226">
        <v>1</v>
      </c>
      <c r="L69" s="226"/>
      <c r="M69" s="226"/>
      <c r="N69" s="226"/>
      <c r="O69" s="226">
        <v>1</v>
      </c>
      <c r="P69" s="226"/>
      <c r="Q69" s="226"/>
      <c r="S69" s="292"/>
    </row>
    <row r="70" spans="1:19" ht="15">
      <c r="A70" s="226">
        <v>54</v>
      </c>
      <c r="B70" s="355"/>
      <c r="C70" s="274" t="s">
        <v>556</v>
      </c>
      <c r="D70" s="274" t="s">
        <v>587</v>
      </c>
      <c r="E70" s="275" t="s">
        <v>474</v>
      </c>
      <c r="F70" s="226">
        <v>6</v>
      </c>
      <c r="G70" s="226" t="s">
        <v>11</v>
      </c>
      <c r="H70" s="226" t="s">
        <v>11</v>
      </c>
      <c r="I70" s="288">
        <f t="shared" si="0"/>
        <v>1</v>
      </c>
      <c r="J70" s="226"/>
      <c r="K70" s="226"/>
      <c r="L70" s="226">
        <v>1</v>
      </c>
      <c r="M70" s="226"/>
      <c r="N70" s="226"/>
      <c r="O70" s="226">
        <v>1</v>
      </c>
      <c r="P70" s="226"/>
      <c r="Q70" s="226"/>
      <c r="S70" s="292"/>
    </row>
    <row r="71" spans="1:19" ht="15">
      <c r="A71" s="226">
        <v>55</v>
      </c>
      <c r="B71" s="355"/>
      <c r="C71" s="274" t="s">
        <v>601</v>
      </c>
      <c r="D71" s="274" t="s">
        <v>603</v>
      </c>
      <c r="E71" s="277" t="s">
        <v>475</v>
      </c>
      <c r="F71" s="226">
        <v>10</v>
      </c>
      <c r="G71" s="226" t="s">
        <v>11</v>
      </c>
      <c r="H71" s="226" t="s">
        <v>11</v>
      </c>
      <c r="I71" s="288">
        <f t="shared" si="0"/>
        <v>2</v>
      </c>
      <c r="J71" s="226"/>
      <c r="K71" s="226">
        <v>2</v>
      </c>
      <c r="L71" s="226"/>
      <c r="M71" s="226"/>
      <c r="N71" s="226"/>
      <c r="O71" s="226">
        <v>2</v>
      </c>
      <c r="P71" s="226"/>
      <c r="Q71" s="226"/>
      <c r="S71" s="292"/>
    </row>
    <row r="72" spans="1:19" ht="15">
      <c r="A72" s="226">
        <v>56</v>
      </c>
      <c r="B72" s="355"/>
      <c r="C72" s="274" t="s">
        <v>602</v>
      </c>
      <c r="D72" s="274" t="s">
        <v>604</v>
      </c>
      <c r="E72" s="277" t="s">
        <v>476</v>
      </c>
      <c r="F72" s="226">
        <v>10</v>
      </c>
      <c r="G72" s="226" t="s">
        <v>11</v>
      </c>
      <c r="H72" s="226" t="s">
        <v>11</v>
      </c>
      <c r="I72" s="288">
        <f t="shared" si="0"/>
        <v>2</v>
      </c>
      <c r="J72" s="226"/>
      <c r="K72" s="226">
        <v>2</v>
      </c>
      <c r="L72" s="226"/>
      <c r="M72" s="226"/>
      <c r="N72" s="226"/>
      <c r="O72" s="226">
        <v>2</v>
      </c>
      <c r="P72" s="226"/>
      <c r="Q72" s="226"/>
      <c r="S72" s="291"/>
    </row>
    <row r="73" spans="1:19" ht="15">
      <c r="A73" s="226">
        <v>57</v>
      </c>
      <c r="B73" s="355"/>
      <c r="C73" s="274" t="s">
        <v>556</v>
      </c>
      <c r="D73" s="274" t="s">
        <v>599</v>
      </c>
      <c r="E73" s="277" t="s">
        <v>477</v>
      </c>
      <c r="F73" s="226">
        <v>6</v>
      </c>
      <c r="G73" s="226" t="s">
        <v>11</v>
      </c>
      <c r="H73" s="226" t="s">
        <v>11</v>
      </c>
      <c r="I73" s="288">
        <f t="shared" si="0"/>
        <v>2</v>
      </c>
      <c r="J73" s="226"/>
      <c r="K73" s="226"/>
      <c r="L73" s="226">
        <v>2</v>
      </c>
      <c r="M73" s="226"/>
      <c r="N73" s="226"/>
      <c r="O73" s="226">
        <v>2</v>
      </c>
      <c r="P73" s="226"/>
      <c r="Q73" s="226"/>
      <c r="S73" s="291"/>
    </row>
    <row r="74" spans="1:19" ht="15">
      <c r="A74" s="226">
        <v>58</v>
      </c>
      <c r="B74" s="355"/>
      <c r="C74" s="274" t="s">
        <v>556</v>
      </c>
      <c r="D74" s="274" t="s">
        <v>605</v>
      </c>
      <c r="E74" s="277" t="s">
        <v>478</v>
      </c>
      <c r="F74" s="226">
        <v>6</v>
      </c>
      <c r="G74" s="226" t="s">
        <v>11</v>
      </c>
      <c r="H74" s="226" t="s">
        <v>11</v>
      </c>
      <c r="I74" s="288">
        <f t="shared" si="0"/>
        <v>2</v>
      </c>
      <c r="J74" s="226"/>
      <c r="K74" s="226">
        <v>2</v>
      </c>
      <c r="L74" s="226"/>
      <c r="M74" s="226"/>
      <c r="N74" s="226"/>
      <c r="O74" s="226">
        <v>2</v>
      </c>
      <c r="P74" s="226"/>
      <c r="Q74" s="226"/>
      <c r="S74" s="292"/>
    </row>
    <row r="75" spans="1:19" ht="15">
      <c r="A75" s="226">
        <v>59</v>
      </c>
      <c r="B75" s="355"/>
      <c r="C75" s="274"/>
      <c r="D75" s="274" t="s">
        <v>579</v>
      </c>
      <c r="E75" s="277" t="s">
        <v>479</v>
      </c>
      <c r="F75" s="226">
        <v>10</v>
      </c>
      <c r="G75" s="226" t="s">
        <v>11</v>
      </c>
      <c r="H75" s="226" t="s">
        <v>11</v>
      </c>
      <c r="I75" s="288">
        <f t="shared" si="0"/>
        <v>1</v>
      </c>
      <c r="J75" s="226"/>
      <c r="K75" s="226"/>
      <c r="L75" s="226">
        <v>1</v>
      </c>
      <c r="M75" s="226"/>
      <c r="N75" s="226"/>
      <c r="O75" s="226">
        <v>1</v>
      </c>
      <c r="P75" s="226"/>
      <c r="Q75" s="226"/>
      <c r="S75" s="292"/>
    </row>
    <row r="76" spans="1:19" ht="15">
      <c r="A76" s="226">
        <v>60</v>
      </c>
      <c r="B76" s="355"/>
      <c r="C76" s="274" t="s">
        <v>556</v>
      </c>
      <c r="D76" s="274" t="s">
        <v>606</v>
      </c>
      <c r="E76" s="277" t="s">
        <v>480</v>
      </c>
      <c r="F76" s="226">
        <v>6</v>
      </c>
      <c r="G76" s="226" t="s">
        <v>11</v>
      </c>
      <c r="H76" s="226" t="s">
        <v>11</v>
      </c>
      <c r="I76" s="288">
        <f t="shared" si="0"/>
        <v>1</v>
      </c>
      <c r="J76" s="226"/>
      <c r="K76" s="226"/>
      <c r="L76" s="226">
        <v>1</v>
      </c>
      <c r="M76" s="226"/>
      <c r="N76" s="226"/>
      <c r="O76" s="226">
        <v>1</v>
      </c>
      <c r="P76" s="226"/>
      <c r="Q76" s="226"/>
      <c r="S76" s="291"/>
    </row>
    <row r="77" spans="1:19" ht="15">
      <c r="A77" s="226">
        <v>61</v>
      </c>
      <c r="B77" s="355"/>
      <c r="C77" s="274" t="s">
        <v>556</v>
      </c>
      <c r="D77" s="274" t="s">
        <v>587</v>
      </c>
      <c r="E77" s="277" t="s">
        <v>481</v>
      </c>
      <c r="F77" s="226">
        <v>6</v>
      </c>
      <c r="G77" s="226" t="s">
        <v>11</v>
      </c>
      <c r="H77" s="226" t="s">
        <v>11</v>
      </c>
      <c r="I77" s="288">
        <f t="shared" si="0"/>
        <v>1</v>
      </c>
      <c r="J77" s="226"/>
      <c r="K77" s="226"/>
      <c r="L77" s="226">
        <v>1</v>
      </c>
      <c r="M77" s="226"/>
      <c r="N77" s="226"/>
      <c r="O77" s="226">
        <v>1</v>
      </c>
      <c r="P77" s="226"/>
      <c r="Q77" s="226"/>
      <c r="S77" s="291"/>
    </row>
    <row r="78" spans="1:19" ht="15">
      <c r="A78" s="226">
        <v>62</v>
      </c>
      <c r="B78" s="355"/>
      <c r="C78" s="274" t="s">
        <v>556</v>
      </c>
      <c r="D78" s="274" t="s">
        <v>587</v>
      </c>
      <c r="E78" s="277" t="s">
        <v>482</v>
      </c>
      <c r="F78" s="226">
        <v>6</v>
      </c>
      <c r="G78" s="226" t="s">
        <v>11</v>
      </c>
      <c r="H78" s="226" t="s">
        <v>11</v>
      </c>
      <c r="I78" s="288">
        <f t="shared" si="0"/>
        <v>1</v>
      </c>
      <c r="J78" s="226"/>
      <c r="K78" s="226"/>
      <c r="L78" s="226">
        <v>1</v>
      </c>
      <c r="M78" s="226"/>
      <c r="N78" s="226"/>
      <c r="O78" s="226">
        <v>1</v>
      </c>
      <c r="P78" s="226"/>
      <c r="Q78" s="226"/>
      <c r="S78" s="292"/>
    </row>
    <row r="79" spans="1:19" ht="15">
      <c r="A79" s="226">
        <v>63</v>
      </c>
      <c r="B79" s="355"/>
      <c r="C79" s="274"/>
      <c r="D79" s="274" t="s">
        <v>607</v>
      </c>
      <c r="E79" s="277" t="s">
        <v>483</v>
      </c>
      <c r="F79" s="226">
        <v>6</v>
      </c>
      <c r="G79" s="226" t="s">
        <v>663</v>
      </c>
      <c r="H79" s="226">
        <v>0.4</v>
      </c>
      <c r="I79" s="288">
        <f t="shared" si="0"/>
        <v>210</v>
      </c>
      <c r="J79" s="226"/>
      <c r="K79" s="226"/>
      <c r="L79" s="226">
        <v>210</v>
      </c>
      <c r="M79" s="226"/>
      <c r="N79" s="226"/>
      <c r="O79" s="226"/>
      <c r="P79" s="226">
        <v>210</v>
      </c>
      <c r="Q79" s="226"/>
      <c r="S79" s="291"/>
    </row>
    <row r="80" spans="1:19" ht="15">
      <c r="A80" s="226">
        <v>64</v>
      </c>
      <c r="B80" s="355"/>
      <c r="C80" s="274"/>
      <c r="D80" s="274" t="s">
        <v>607</v>
      </c>
      <c r="E80" s="277" t="s">
        <v>484</v>
      </c>
      <c r="F80" s="226">
        <v>6</v>
      </c>
      <c r="G80" s="226" t="s">
        <v>663</v>
      </c>
      <c r="H80" s="226">
        <v>0.4</v>
      </c>
      <c r="I80" s="288">
        <f t="shared" si="0"/>
        <v>210</v>
      </c>
      <c r="J80" s="226"/>
      <c r="K80" s="226"/>
      <c r="L80" s="226">
        <v>210</v>
      </c>
      <c r="M80" s="226"/>
      <c r="N80" s="226"/>
      <c r="O80" s="226"/>
      <c r="P80" s="226">
        <v>210</v>
      </c>
      <c r="Q80" s="226"/>
      <c r="S80" s="291"/>
    </row>
    <row r="81" spans="1:19" ht="15">
      <c r="A81" s="226">
        <v>65</v>
      </c>
      <c r="B81" s="355"/>
      <c r="C81" s="274"/>
      <c r="D81" s="274" t="s">
        <v>608</v>
      </c>
      <c r="E81" s="277" t="s">
        <v>485</v>
      </c>
      <c r="F81" s="226">
        <v>10</v>
      </c>
      <c r="G81" s="226" t="s">
        <v>11</v>
      </c>
      <c r="H81" s="226" t="s">
        <v>11</v>
      </c>
      <c r="I81" s="288">
        <f t="shared" si="0"/>
        <v>2</v>
      </c>
      <c r="J81" s="226"/>
      <c r="K81" s="226">
        <v>2</v>
      </c>
      <c r="L81" s="226"/>
      <c r="M81" s="226"/>
      <c r="N81" s="226"/>
      <c r="O81" s="226">
        <v>2</v>
      </c>
      <c r="P81" s="226"/>
      <c r="Q81" s="226"/>
      <c r="S81" s="291"/>
    </row>
    <row r="82" spans="1:19" ht="15">
      <c r="A82" s="226">
        <v>66</v>
      </c>
      <c r="B82" s="355"/>
      <c r="C82" s="274"/>
      <c r="D82" s="274" t="s">
        <v>609</v>
      </c>
      <c r="E82" s="277" t="s">
        <v>486</v>
      </c>
      <c r="F82" s="226">
        <v>10</v>
      </c>
      <c r="G82" s="226" t="s">
        <v>11</v>
      </c>
      <c r="H82" s="226" t="s">
        <v>11</v>
      </c>
      <c r="I82" s="288">
        <f aca="true" t="shared" si="1" ref="I82:I145">J82+K82+L82+Q82</f>
        <v>1</v>
      </c>
      <c r="J82" s="226"/>
      <c r="K82" s="226">
        <v>1</v>
      </c>
      <c r="L82" s="226"/>
      <c r="M82" s="226"/>
      <c r="N82" s="226"/>
      <c r="O82" s="226">
        <v>1</v>
      </c>
      <c r="P82" s="226"/>
      <c r="Q82" s="226"/>
      <c r="S82" s="291"/>
    </row>
    <row r="83" spans="1:19" ht="15">
      <c r="A83" s="226">
        <v>67</v>
      </c>
      <c r="B83" s="355"/>
      <c r="C83" s="274"/>
      <c r="D83" s="274" t="s">
        <v>609</v>
      </c>
      <c r="E83" s="277" t="s">
        <v>487</v>
      </c>
      <c r="F83" s="226">
        <v>10</v>
      </c>
      <c r="G83" s="226" t="s">
        <v>11</v>
      </c>
      <c r="H83" s="226" t="s">
        <v>11</v>
      </c>
      <c r="I83" s="288">
        <f t="shared" si="1"/>
        <v>2</v>
      </c>
      <c r="J83" s="226"/>
      <c r="K83" s="226">
        <v>2</v>
      </c>
      <c r="L83" s="226"/>
      <c r="M83" s="226"/>
      <c r="N83" s="226"/>
      <c r="O83" s="226">
        <v>2</v>
      </c>
      <c r="P83" s="226"/>
      <c r="Q83" s="226"/>
      <c r="S83" s="291"/>
    </row>
    <row r="84" spans="1:19" ht="15">
      <c r="A84" s="226">
        <v>68</v>
      </c>
      <c r="B84" s="355"/>
      <c r="C84" s="274"/>
      <c r="D84" s="274" t="s">
        <v>609</v>
      </c>
      <c r="E84" s="277" t="s">
        <v>488</v>
      </c>
      <c r="F84" s="226">
        <v>10</v>
      </c>
      <c r="G84" s="226" t="s">
        <v>11</v>
      </c>
      <c r="H84" s="226" t="s">
        <v>11</v>
      </c>
      <c r="I84" s="288">
        <f t="shared" si="1"/>
        <v>2</v>
      </c>
      <c r="J84" s="226"/>
      <c r="K84" s="226">
        <v>2</v>
      </c>
      <c r="L84" s="226"/>
      <c r="M84" s="226"/>
      <c r="N84" s="226"/>
      <c r="O84" s="226">
        <v>2</v>
      </c>
      <c r="P84" s="226"/>
      <c r="Q84" s="226"/>
      <c r="S84" s="291"/>
    </row>
    <row r="85" spans="1:19" ht="15">
      <c r="A85" s="226">
        <v>69</v>
      </c>
      <c r="B85" s="355"/>
      <c r="C85" s="274"/>
      <c r="D85" s="274" t="s">
        <v>608</v>
      </c>
      <c r="E85" s="277" t="s">
        <v>489</v>
      </c>
      <c r="F85" s="226">
        <v>10</v>
      </c>
      <c r="G85" s="226" t="s">
        <v>11</v>
      </c>
      <c r="H85" s="226" t="s">
        <v>11</v>
      </c>
      <c r="I85" s="288">
        <f t="shared" si="1"/>
        <v>2</v>
      </c>
      <c r="J85" s="226"/>
      <c r="K85" s="226">
        <v>2</v>
      </c>
      <c r="L85" s="226"/>
      <c r="M85" s="226"/>
      <c r="N85" s="226"/>
      <c r="O85" s="226">
        <v>2</v>
      </c>
      <c r="P85" s="226"/>
      <c r="Q85" s="226"/>
      <c r="S85" s="291"/>
    </row>
    <row r="86" spans="1:19" ht="15">
      <c r="A86" s="226">
        <v>70</v>
      </c>
      <c r="B86" s="355"/>
      <c r="C86" s="274"/>
      <c r="D86" s="274" t="s">
        <v>608</v>
      </c>
      <c r="E86" s="277" t="s">
        <v>490</v>
      </c>
      <c r="F86" s="226">
        <v>10</v>
      </c>
      <c r="G86" s="226" t="s">
        <v>11</v>
      </c>
      <c r="H86" s="226" t="s">
        <v>11</v>
      </c>
      <c r="I86" s="288">
        <f t="shared" si="1"/>
        <v>2</v>
      </c>
      <c r="J86" s="226"/>
      <c r="K86" s="226">
        <v>2</v>
      </c>
      <c r="L86" s="226"/>
      <c r="M86" s="226"/>
      <c r="N86" s="226"/>
      <c r="O86" s="226">
        <v>2</v>
      </c>
      <c r="P86" s="226"/>
      <c r="Q86" s="226"/>
      <c r="S86" s="291"/>
    </row>
    <row r="87" spans="1:19" ht="15">
      <c r="A87" s="226">
        <v>71</v>
      </c>
      <c r="B87" s="355"/>
      <c r="C87" s="274"/>
      <c r="D87" s="274" t="s">
        <v>610</v>
      </c>
      <c r="E87" s="275" t="s">
        <v>491</v>
      </c>
      <c r="F87" s="226">
        <v>10</v>
      </c>
      <c r="G87" s="226" t="s">
        <v>11</v>
      </c>
      <c r="H87" s="226" t="s">
        <v>11</v>
      </c>
      <c r="I87" s="288">
        <f t="shared" si="1"/>
        <v>2</v>
      </c>
      <c r="J87" s="226"/>
      <c r="K87" s="226">
        <v>2</v>
      </c>
      <c r="L87" s="226"/>
      <c r="M87" s="226"/>
      <c r="N87" s="226"/>
      <c r="O87" s="226">
        <v>2</v>
      </c>
      <c r="P87" s="226"/>
      <c r="Q87" s="226"/>
      <c r="S87" s="291"/>
    </row>
    <row r="88" spans="1:19" ht="15">
      <c r="A88" s="226">
        <v>72</v>
      </c>
      <c r="B88" s="355"/>
      <c r="C88" s="274"/>
      <c r="D88" s="274" t="s">
        <v>611</v>
      </c>
      <c r="E88" s="277" t="s">
        <v>492</v>
      </c>
      <c r="F88" s="226">
        <v>10</v>
      </c>
      <c r="G88" s="226" t="s">
        <v>11</v>
      </c>
      <c r="H88" s="226" t="s">
        <v>11</v>
      </c>
      <c r="I88" s="288">
        <f t="shared" si="1"/>
        <v>2</v>
      </c>
      <c r="J88" s="226"/>
      <c r="K88" s="226">
        <v>2</v>
      </c>
      <c r="L88" s="226"/>
      <c r="M88" s="226"/>
      <c r="N88" s="226"/>
      <c r="O88" s="226">
        <v>2</v>
      </c>
      <c r="P88" s="226"/>
      <c r="Q88" s="226"/>
      <c r="S88" s="292"/>
    </row>
    <row r="89" spans="1:19" ht="15">
      <c r="A89" s="226">
        <v>73</v>
      </c>
      <c r="B89" s="355"/>
      <c r="C89" s="274"/>
      <c r="D89" s="274" t="s">
        <v>612</v>
      </c>
      <c r="E89" s="277" t="s">
        <v>493</v>
      </c>
      <c r="F89" s="226">
        <v>10</v>
      </c>
      <c r="G89" s="226" t="s">
        <v>11</v>
      </c>
      <c r="H89" s="226" t="s">
        <v>11</v>
      </c>
      <c r="I89" s="288">
        <f t="shared" si="1"/>
        <v>1</v>
      </c>
      <c r="J89" s="226"/>
      <c r="K89" s="226"/>
      <c r="L89" s="226">
        <v>1</v>
      </c>
      <c r="M89" s="226"/>
      <c r="N89" s="226"/>
      <c r="O89" s="226">
        <v>1</v>
      </c>
      <c r="P89" s="226"/>
      <c r="Q89" s="226"/>
      <c r="S89" s="291"/>
    </row>
    <row r="90" spans="1:19" ht="15">
      <c r="A90" s="226">
        <v>74</v>
      </c>
      <c r="B90" s="355"/>
      <c r="C90" s="274"/>
      <c r="D90" s="274" t="s">
        <v>613</v>
      </c>
      <c r="E90" s="277" t="s">
        <v>494</v>
      </c>
      <c r="F90" s="226">
        <v>10</v>
      </c>
      <c r="G90" s="226" t="s">
        <v>11</v>
      </c>
      <c r="H90" s="226" t="s">
        <v>11</v>
      </c>
      <c r="I90" s="288">
        <f t="shared" si="1"/>
        <v>2</v>
      </c>
      <c r="J90" s="226"/>
      <c r="K90" s="226">
        <v>2</v>
      </c>
      <c r="L90" s="226"/>
      <c r="M90" s="226"/>
      <c r="N90" s="226"/>
      <c r="O90" s="226">
        <v>2</v>
      </c>
      <c r="P90" s="226"/>
      <c r="Q90" s="226"/>
      <c r="S90" s="291"/>
    </row>
    <row r="91" spans="1:19" ht="15">
      <c r="A91" s="226">
        <v>75</v>
      </c>
      <c r="B91" s="355"/>
      <c r="C91" s="274"/>
      <c r="D91" s="274" t="s">
        <v>614</v>
      </c>
      <c r="E91" s="277" t="s">
        <v>495</v>
      </c>
      <c r="F91" s="226">
        <v>10</v>
      </c>
      <c r="G91" s="226" t="s">
        <v>11</v>
      </c>
      <c r="H91" s="226" t="s">
        <v>11</v>
      </c>
      <c r="I91" s="288">
        <f t="shared" si="1"/>
        <v>1</v>
      </c>
      <c r="J91" s="226"/>
      <c r="K91" s="226">
        <v>1</v>
      </c>
      <c r="L91" s="226"/>
      <c r="M91" s="226"/>
      <c r="N91" s="226"/>
      <c r="O91" s="226">
        <v>1</v>
      </c>
      <c r="P91" s="226"/>
      <c r="Q91" s="226"/>
      <c r="S91" s="291"/>
    </row>
    <row r="92" spans="1:19" ht="15">
      <c r="A92" s="226">
        <v>76</v>
      </c>
      <c r="B92" s="355"/>
      <c r="C92" s="280" t="s">
        <v>616</v>
      </c>
      <c r="D92" s="280" t="s">
        <v>615</v>
      </c>
      <c r="E92" s="277" t="s">
        <v>496</v>
      </c>
      <c r="F92" s="226">
        <v>10</v>
      </c>
      <c r="G92" s="226" t="s">
        <v>11</v>
      </c>
      <c r="H92" s="226" t="s">
        <v>11</v>
      </c>
      <c r="I92" s="288">
        <f t="shared" si="1"/>
        <v>1</v>
      </c>
      <c r="J92" s="226"/>
      <c r="K92" s="226">
        <v>1</v>
      </c>
      <c r="L92" s="226"/>
      <c r="M92" s="226"/>
      <c r="N92" s="226"/>
      <c r="O92" s="226">
        <v>1</v>
      </c>
      <c r="P92" s="226"/>
      <c r="Q92" s="226"/>
      <c r="S92" s="291"/>
    </row>
    <row r="93" spans="1:19" ht="15">
      <c r="A93" s="226">
        <v>77</v>
      </c>
      <c r="B93" s="355"/>
      <c r="C93" s="280" t="s">
        <v>616</v>
      </c>
      <c r="D93" s="280" t="s">
        <v>617</v>
      </c>
      <c r="E93" s="277" t="s">
        <v>497</v>
      </c>
      <c r="F93" s="226">
        <v>10</v>
      </c>
      <c r="G93" s="226" t="s">
        <v>11</v>
      </c>
      <c r="H93" s="226" t="s">
        <v>11</v>
      </c>
      <c r="I93" s="288">
        <f t="shared" si="1"/>
        <v>1</v>
      </c>
      <c r="J93" s="226"/>
      <c r="K93" s="226">
        <v>1</v>
      </c>
      <c r="L93" s="226"/>
      <c r="M93" s="226"/>
      <c r="N93" s="226"/>
      <c r="O93" s="226">
        <v>1</v>
      </c>
      <c r="P93" s="226"/>
      <c r="Q93" s="226"/>
      <c r="S93" s="291"/>
    </row>
    <row r="94" spans="1:19" ht="15">
      <c r="A94" s="226">
        <v>78</v>
      </c>
      <c r="B94" s="355"/>
      <c r="C94" s="274" t="s">
        <v>620</v>
      </c>
      <c r="D94" s="274" t="s">
        <v>618</v>
      </c>
      <c r="E94" s="277" t="s">
        <v>498</v>
      </c>
      <c r="F94" s="226">
        <v>10</v>
      </c>
      <c r="G94" s="226" t="s">
        <v>11</v>
      </c>
      <c r="H94" s="226" t="s">
        <v>11</v>
      </c>
      <c r="I94" s="288">
        <f t="shared" si="1"/>
        <v>1</v>
      </c>
      <c r="J94" s="226"/>
      <c r="K94" s="226"/>
      <c r="L94" s="226">
        <v>1</v>
      </c>
      <c r="M94" s="226"/>
      <c r="N94" s="226"/>
      <c r="O94" s="226">
        <v>1</v>
      </c>
      <c r="P94" s="226"/>
      <c r="Q94" s="226"/>
      <c r="S94" s="291"/>
    </row>
    <row r="95" spans="1:19" ht="15">
      <c r="A95" s="226">
        <v>79</v>
      </c>
      <c r="B95" s="355"/>
      <c r="C95" s="274" t="s">
        <v>620</v>
      </c>
      <c r="D95" s="274" t="s">
        <v>619</v>
      </c>
      <c r="E95" s="277" t="s">
        <v>499</v>
      </c>
      <c r="F95" s="226">
        <v>10</v>
      </c>
      <c r="G95" s="226" t="s">
        <v>11</v>
      </c>
      <c r="H95" s="226" t="s">
        <v>11</v>
      </c>
      <c r="I95" s="288">
        <f t="shared" si="1"/>
        <v>1</v>
      </c>
      <c r="J95" s="226"/>
      <c r="K95" s="226"/>
      <c r="L95" s="226">
        <v>1</v>
      </c>
      <c r="M95" s="226"/>
      <c r="N95" s="226"/>
      <c r="O95" s="226">
        <v>1</v>
      </c>
      <c r="P95" s="226"/>
      <c r="Q95" s="226"/>
      <c r="S95" s="291"/>
    </row>
    <row r="96" spans="1:19" ht="15">
      <c r="A96" s="226">
        <v>80</v>
      </c>
      <c r="B96" s="355"/>
      <c r="C96" s="274" t="s">
        <v>620</v>
      </c>
      <c r="D96" s="274" t="s">
        <v>618</v>
      </c>
      <c r="E96" s="277" t="s">
        <v>500</v>
      </c>
      <c r="F96" s="226">
        <v>10</v>
      </c>
      <c r="G96" s="226" t="s">
        <v>11</v>
      </c>
      <c r="H96" s="226" t="s">
        <v>11</v>
      </c>
      <c r="I96" s="288">
        <f t="shared" si="1"/>
        <v>1</v>
      </c>
      <c r="J96" s="226"/>
      <c r="K96" s="226"/>
      <c r="L96" s="226">
        <v>1</v>
      </c>
      <c r="M96" s="226"/>
      <c r="N96" s="226"/>
      <c r="O96" s="226">
        <v>1</v>
      </c>
      <c r="P96" s="226"/>
      <c r="Q96" s="226"/>
      <c r="S96" s="291"/>
    </row>
    <row r="97" spans="1:19" ht="30">
      <c r="A97" s="226">
        <v>81</v>
      </c>
      <c r="B97" s="355"/>
      <c r="C97" s="274" t="s">
        <v>624</v>
      </c>
      <c r="D97" s="274" t="s">
        <v>621</v>
      </c>
      <c r="E97" s="277" t="s">
        <v>501</v>
      </c>
      <c r="F97" s="226">
        <v>10</v>
      </c>
      <c r="G97" s="226" t="s">
        <v>11</v>
      </c>
      <c r="H97" s="226" t="s">
        <v>11</v>
      </c>
      <c r="I97" s="288">
        <f t="shared" si="1"/>
        <v>2</v>
      </c>
      <c r="J97" s="226"/>
      <c r="K97" s="226">
        <v>2</v>
      </c>
      <c r="L97" s="226"/>
      <c r="M97" s="226"/>
      <c r="N97" s="226"/>
      <c r="O97" s="226">
        <v>2</v>
      </c>
      <c r="P97" s="226"/>
      <c r="Q97" s="226"/>
      <c r="S97" s="291"/>
    </row>
    <row r="98" spans="1:19" ht="30">
      <c r="A98" s="226">
        <v>82</v>
      </c>
      <c r="B98" s="355"/>
      <c r="C98" s="274" t="s">
        <v>624</v>
      </c>
      <c r="D98" s="274" t="s">
        <v>622</v>
      </c>
      <c r="E98" s="277" t="s">
        <v>502</v>
      </c>
      <c r="F98" s="226">
        <v>10</v>
      </c>
      <c r="G98" s="226" t="s">
        <v>11</v>
      </c>
      <c r="H98" s="226" t="s">
        <v>11</v>
      </c>
      <c r="I98" s="288">
        <f t="shared" si="1"/>
        <v>2</v>
      </c>
      <c r="J98" s="226"/>
      <c r="K98" s="226">
        <v>2</v>
      </c>
      <c r="L98" s="226"/>
      <c r="M98" s="226"/>
      <c r="N98" s="226"/>
      <c r="O98" s="226">
        <v>2</v>
      </c>
      <c r="P98" s="226"/>
      <c r="Q98" s="226"/>
      <c r="S98" s="291"/>
    </row>
    <row r="99" spans="1:19" ht="30" customHeight="1">
      <c r="A99" s="226">
        <v>83</v>
      </c>
      <c r="B99" s="346" t="s">
        <v>230</v>
      </c>
      <c r="C99" s="274" t="s">
        <v>624</v>
      </c>
      <c r="D99" s="274" t="s">
        <v>623</v>
      </c>
      <c r="E99" s="277" t="s">
        <v>503</v>
      </c>
      <c r="F99" s="226">
        <v>10</v>
      </c>
      <c r="G99" s="226" t="s">
        <v>11</v>
      </c>
      <c r="H99" s="226" t="s">
        <v>11</v>
      </c>
      <c r="I99" s="288">
        <f t="shared" si="1"/>
        <v>2</v>
      </c>
      <c r="J99" s="226"/>
      <c r="K99" s="226">
        <v>2</v>
      </c>
      <c r="L99" s="226"/>
      <c r="M99" s="226"/>
      <c r="N99" s="226"/>
      <c r="O99" s="226">
        <v>2</v>
      </c>
      <c r="P99" s="226"/>
      <c r="Q99" s="226"/>
      <c r="S99" s="291"/>
    </row>
    <row r="100" spans="1:19" ht="15">
      <c r="A100" s="226">
        <v>84</v>
      </c>
      <c r="B100" s="347"/>
      <c r="C100" s="274" t="s">
        <v>556</v>
      </c>
      <c r="D100" s="274" t="s">
        <v>625</v>
      </c>
      <c r="E100" s="277" t="s">
        <v>504</v>
      </c>
      <c r="F100" s="226">
        <v>6</v>
      </c>
      <c r="G100" s="226" t="s">
        <v>11</v>
      </c>
      <c r="H100" s="226" t="s">
        <v>11</v>
      </c>
      <c r="I100" s="288">
        <f t="shared" si="1"/>
        <v>2</v>
      </c>
      <c r="J100" s="226"/>
      <c r="K100" s="226">
        <v>2</v>
      </c>
      <c r="L100" s="226"/>
      <c r="M100" s="226"/>
      <c r="N100" s="226"/>
      <c r="O100" s="226">
        <v>2</v>
      </c>
      <c r="P100" s="226"/>
      <c r="Q100" s="226"/>
      <c r="S100" s="291"/>
    </row>
    <row r="101" spans="1:19" ht="15">
      <c r="A101" s="226">
        <v>85</v>
      </c>
      <c r="B101" s="347"/>
      <c r="C101" s="274" t="s">
        <v>626</v>
      </c>
      <c r="D101" s="274" t="s">
        <v>627</v>
      </c>
      <c r="E101" s="277" t="s">
        <v>505</v>
      </c>
      <c r="F101" s="226">
        <v>10</v>
      </c>
      <c r="G101" s="226" t="s">
        <v>11</v>
      </c>
      <c r="H101" s="226" t="s">
        <v>11</v>
      </c>
      <c r="I101" s="288">
        <f t="shared" si="1"/>
        <v>1</v>
      </c>
      <c r="J101" s="226"/>
      <c r="K101" s="226"/>
      <c r="L101" s="226">
        <v>1</v>
      </c>
      <c r="M101" s="226"/>
      <c r="N101" s="226"/>
      <c r="O101" s="226">
        <v>1</v>
      </c>
      <c r="P101" s="226"/>
      <c r="Q101" s="226"/>
      <c r="S101" s="291"/>
    </row>
    <row r="102" spans="1:19" ht="15">
      <c r="A102" s="226">
        <v>86</v>
      </c>
      <c r="B102" s="347"/>
      <c r="C102" s="274" t="s">
        <v>628</v>
      </c>
      <c r="D102" s="274" t="s">
        <v>629</v>
      </c>
      <c r="E102" s="277" t="s">
        <v>506</v>
      </c>
      <c r="F102" s="226">
        <v>6</v>
      </c>
      <c r="G102" s="226" t="s">
        <v>11</v>
      </c>
      <c r="H102" s="226" t="s">
        <v>11</v>
      </c>
      <c r="I102" s="288">
        <f t="shared" si="1"/>
        <v>2</v>
      </c>
      <c r="J102" s="226"/>
      <c r="K102" s="226">
        <v>2</v>
      </c>
      <c r="L102" s="226"/>
      <c r="M102" s="226"/>
      <c r="N102" s="226"/>
      <c r="O102" s="226">
        <v>2</v>
      </c>
      <c r="P102" s="226"/>
      <c r="Q102" s="226"/>
      <c r="S102" s="291"/>
    </row>
    <row r="103" spans="1:19" ht="15">
      <c r="A103" s="226">
        <v>87</v>
      </c>
      <c r="B103" s="347"/>
      <c r="C103" s="274" t="s">
        <v>628</v>
      </c>
      <c r="D103" s="274" t="s">
        <v>629</v>
      </c>
      <c r="E103" s="277" t="s">
        <v>507</v>
      </c>
      <c r="F103" s="226">
        <v>6</v>
      </c>
      <c r="G103" s="226" t="s">
        <v>11</v>
      </c>
      <c r="H103" s="226" t="s">
        <v>11</v>
      </c>
      <c r="I103" s="288">
        <f t="shared" si="1"/>
        <v>2</v>
      </c>
      <c r="J103" s="226"/>
      <c r="K103" s="226">
        <v>2</v>
      </c>
      <c r="L103" s="226"/>
      <c r="M103" s="226"/>
      <c r="N103" s="226"/>
      <c r="O103" s="226">
        <v>2</v>
      </c>
      <c r="P103" s="226"/>
      <c r="Q103" s="226"/>
      <c r="S103" s="291"/>
    </row>
    <row r="104" spans="1:19" ht="15">
      <c r="A104" s="226">
        <v>88</v>
      </c>
      <c r="B104" s="347"/>
      <c r="C104" s="274" t="s">
        <v>630</v>
      </c>
      <c r="D104" s="274" t="s">
        <v>631</v>
      </c>
      <c r="E104" s="277" t="s">
        <v>508</v>
      </c>
      <c r="F104" s="226">
        <v>10</v>
      </c>
      <c r="G104" s="226" t="s">
        <v>11</v>
      </c>
      <c r="H104" s="226" t="s">
        <v>11</v>
      </c>
      <c r="I104" s="288">
        <f t="shared" si="1"/>
        <v>2</v>
      </c>
      <c r="J104" s="226"/>
      <c r="K104" s="226"/>
      <c r="L104" s="226">
        <v>2</v>
      </c>
      <c r="M104" s="226"/>
      <c r="N104" s="226"/>
      <c r="O104" s="226">
        <v>2</v>
      </c>
      <c r="P104" s="226"/>
      <c r="Q104" s="226"/>
      <c r="S104" s="291"/>
    </row>
    <row r="105" spans="1:19" ht="15">
      <c r="A105" s="226">
        <v>89</v>
      </c>
      <c r="B105" s="347"/>
      <c r="C105" s="274"/>
      <c r="D105" s="274" t="s">
        <v>632</v>
      </c>
      <c r="E105" s="277" t="s">
        <v>509</v>
      </c>
      <c r="F105" s="226">
        <v>10</v>
      </c>
      <c r="G105" s="226" t="s">
        <v>11</v>
      </c>
      <c r="H105" s="226" t="s">
        <v>11</v>
      </c>
      <c r="I105" s="288">
        <f t="shared" si="1"/>
        <v>1</v>
      </c>
      <c r="J105" s="226"/>
      <c r="K105" s="226"/>
      <c r="L105" s="226">
        <v>1</v>
      </c>
      <c r="M105" s="226"/>
      <c r="N105" s="226"/>
      <c r="O105" s="226">
        <v>1</v>
      </c>
      <c r="P105" s="226"/>
      <c r="Q105" s="226"/>
      <c r="S105" s="291"/>
    </row>
    <row r="106" spans="1:19" ht="15">
      <c r="A106" s="226">
        <v>90</v>
      </c>
      <c r="B106" s="347"/>
      <c r="C106" s="274" t="s">
        <v>630</v>
      </c>
      <c r="D106" s="274" t="s">
        <v>633</v>
      </c>
      <c r="E106" s="277" t="s">
        <v>510</v>
      </c>
      <c r="F106" s="226">
        <v>10</v>
      </c>
      <c r="G106" s="226" t="s">
        <v>11</v>
      </c>
      <c r="H106" s="226" t="s">
        <v>11</v>
      </c>
      <c r="I106" s="288">
        <f t="shared" si="1"/>
        <v>1</v>
      </c>
      <c r="J106" s="226"/>
      <c r="K106" s="226"/>
      <c r="L106" s="226">
        <v>1</v>
      </c>
      <c r="M106" s="226"/>
      <c r="N106" s="226"/>
      <c r="O106" s="226">
        <v>1</v>
      </c>
      <c r="P106" s="226"/>
      <c r="Q106" s="226"/>
      <c r="S106" s="291"/>
    </row>
    <row r="107" spans="1:19" ht="15">
      <c r="A107" s="226">
        <v>91</v>
      </c>
      <c r="B107" s="347"/>
      <c r="C107" s="274" t="s">
        <v>630</v>
      </c>
      <c r="D107" s="274" t="s">
        <v>631</v>
      </c>
      <c r="E107" s="277" t="s">
        <v>511</v>
      </c>
      <c r="F107" s="226">
        <v>10</v>
      </c>
      <c r="G107" s="226" t="s">
        <v>11</v>
      </c>
      <c r="H107" s="226" t="s">
        <v>11</v>
      </c>
      <c r="I107" s="288">
        <f t="shared" si="1"/>
        <v>2</v>
      </c>
      <c r="J107" s="226"/>
      <c r="K107" s="226"/>
      <c r="L107" s="226">
        <v>2</v>
      </c>
      <c r="M107" s="226"/>
      <c r="N107" s="226"/>
      <c r="O107" s="226">
        <v>2</v>
      </c>
      <c r="P107" s="226"/>
      <c r="Q107" s="226"/>
      <c r="S107" s="291"/>
    </row>
    <row r="108" spans="1:19" ht="15">
      <c r="A108" s="226">
        <v>92</v>
      </c>
      <c r="B108" s="347"/>
      <c r="C108" s="274" t="s">
        <v>630</v>
      </c>
      <c r="D108" s="274" t="s">
        <v>631</v>
      </c>
      <c r="E108" s="277" t="s">
        <v>512</v>
      </c>
      <c r="F108" s="226">
        <v>10</v>
      </c>
      <c r="G108" s="226" t="s">
        <v>11</v>
      </c>
      <c r="H108" s="226" t="s">
        <v>11</v>
      </c>
      <c r="I108" s="288">
        <f t="shared" si="1"/>
        <v>1</v>
      </c>
      <c r="J108" s="226"/>
      <c r="K108" s="226"/>
      <c r="L108" s="226">
        <v>1</v>
      </c>
      <c r="M108" s="226"/>
      <c r="N108" s="226"/>
      <c r="O108" s="226">
        <v>1</v>
      </c>
      <c r="P108" s="226"/>
      <c r="Q108" s="226"/>
      <c r="S108" s="291"/>
    </row>
    <row r="109" spans="1:19" ht="15">
      <c r="A109" s="226">
        <v>93</v>
      </c>
      <c r="B109" s="347"/>
      <c r="C109" s="274"/>
      <c r="D109" s="274" t="s">
        <v>585</v>
      </c>
      <c r="E109" s="277" t="s">
        <v>513</v>
      </c>
      <c r="F109" s="226">
        <v>10</v>
      </c>
      <c r="G109" s="226" t="s">
        <v>11</v>
      </c>
      <c r="H109" s="226" t="s">
        <v>11</v>
      </c>
      <c r="I109" s="288">
        <f t="shared" si="1"/>
        <v>1</v>
      </c>
      <c r="J109" s="226"/>
      <c r="K109" s="226"/>
      <c r="L109" s="226">
        <v>1</v>
      </c>
      <c r="M109" s="226"/>
      <c r="N109" s="226"/>
      <c r="O109" s="226">
        <v>1</v>
      </c>
      <c r="P109" s="226"/>
      <c r="Q109" s="226"/>
      <c r="S109" s="291"/>
    </row>
    <row r="110" spans="1:19" ht="15">
      <c r="A110" s="226">
        <v>94</v>
      </c>
      <c r="B110" s="347"/>
      <c r="C110" s="274" t="s">
        <v>634</v>
      </c>
      <c r="D110" s="274" t="s">
        <v>635</v>
      </c>
      <c r="E110" s="277" t="s">
        <v>514</v>
      </c>
      <c r="F110" s="226">
        <v>10</v>
      </c>
      <c r="G110" s="226" t="s">
        <v>11</v>
      </c>
      <c r="H110" s="226" t="s">
        <v>11</v>
      </c>
      <c r="I110" s="288">
        <f t="shared" si="1"/>
        <v>1</v>
      </c>
      <c r="J110" s="226"/>
      <c r="K110" s="226"/>
      <c r="L110" s="226">
        <v>1</v>
      </c>
      <c r="M110" s="226"/>
      <c r="N110" s="226"/>
      <c r="O110" s="226">
        <v>1</v>
      </c>
      <c r="P110" s="226"/>
      <c r="Q110" s="226"/>
      <c r="S110" s="291"/>
    </row>
    <row r="111" spans="1:19" ht="15">
      <c r="A111" s="226">
        <v>95</v>
      </c>
      <c r="B111" s="347"/>
      <c r="C111" s="274" t="s">
        <v>636</v>
      </c>
      <c r="D111" s="274" t="s">
        <v>565</v>
      </c>
      <c r="E111" s="277" t="s">
        <v>515</v>
      </c>
      <c r="F111" s="226">
        <v>10</v>
      </c>
      <c r="G111" s="226" t="s">
        <v>11</v>
      </c>
      <c r="H111" s="226" t="s">
        <v>11</v>
      </c>
      <c r="I111" s="288">
        <f t="shared" si="1"/>
        <v>1</v>
      </c>
      <c r="J111" s="226"/>
      <c r="K111" s="226"/>
      <c r="L111" s="226">
        <v>1</v>
      </c>
      <c r="M111" s="226"/>
      <c r="N111" s="226"/>
      <c r="O111" s="226">
        <v>1</v>
      </c>
      <c r="P111" s="226"/>
      <c r="Q111" s="226"/>
      <c r="S111" s="291"/>
    </row>
    <row r="112" spans="1:19" ht="15">
      <c r="A112" s="226">
        <v>96</v>
      </c>
      <c r="B112" s="347"/>
      <c r="C112" s="274"/>
      <c r="D112" s="274" t="s">
        <v>637</v>
      </c>
      <c r="E112" s="277" t="s">
        <v>516</v>
      </c>
      <c r="F112" s="226">
        <v>10</v>
      </c>
      <c r="G112" s="226" t="s">
        <v>11</v>
      </c>
      <c r="H112" s="226" t="s">
        <v>11</v>
      </c>
      <c r="I112" s="288">
        <f t="shared" si="1"/>
        <v>1</v>
      </c>
      <c r="J112" s="226"/>
      <c r="K112" s="226"/>
      <c r="L112" s="226">
        <v>1</v>
      </c>
      <c r="M112" s="226"/>
      <c r="N112" s="226"/>
      <c r="O112" s="226">
        <v>1</v>
      </c>
      <c r="P112" s="226"/>
      <c r="Q112" s="226"/>
      <c r="S112" s="292"/>
    </row>
    <row r="113" spans="1:19" ht="15">
      <c r="A113" s="226">
        <v>97</v>
      </c>
      <c r="B113" s="347"/>
      <c r="C113" s="274"/>
      <c r="D113" s="274" t="s">
        <v>638</v>
      </c>
      <c r="E113" s="275" t="s">
        <v>517</v>
      </c>
      <c r="F113" s="226">
        <v>10</v>
      </c>
      <c r="G113" s="226" t="s">
        <v>11</v>
      </c>
      <c r="H113" s="226" t="s">
        <v>11</v>
      </c>
      <c r="I113" s="288">
        <f t="shared" si="1"/>
        <v>2</v>
      </c>
      <c r="J113" s="226"/>
      <c r="K113" s="226"/>
      <c r="L113" s="226">
        <v>2</v>
      </c>
      <c r="M113" s="226"/>
      <c r="N113" s="226"/>
      <c r="O113" s="226">
        <v>2</v>
      </c>
      <c r="P113" s="226"/>
      <c r="Q113" s="226"/>
      <c r="S113" s="292"/>
    </row>
    <row r="114" spans="1:19" ht="15">
      <c r="A114" s="226">
        <v>98</v>
      </c>
      <c r="B114" s="347"/>
      <c r="C114" s="274"/>
      <c r="D114" s="274" t="s">
        <v>639</v>
      </c>
      <c r="E114" s="275" t="s">
        <v>518</v>
      </c>
      <c r="F114" s="226">
        <v>10</v>
      </c>
      <c r="G114" s="226" t="s">
        <v>11</v>
      </c>
      <c r="H114" s="226" t="s">
        <v>11</v>
      </c>
      <c r="I114" s="288">
        <f t="shared" si="1"/>
        <v>1</v>
      </c>
      <c r="J114" s="226"/>
      <c r="K114" s="226"/>
      <c r="L114" s="226">
        <v>1</v>
      </c>
      <c r="M114" s="226"/>
      <c r="N114" s="226"/>
      <c r="O114" s="226">
        <v>1</v>
      </c>
      <c r="P114" s="226"/>
      <c r="Q114" s="226"/>
      <c r="S114" s="292"/>
    </row>
    <row r="115" spans="1:19" ht="15">
      <c r="A115" s="226">
        <v>99</v>
      </c>
      <c r="B115" s="347"/>
      <c r="C115" s="274"/>
      <c r="D115" s="274" t="s">
        <v>639</v>
      </c>
      <c r="E115" s="275" t="s">
        <v>519</v>
      </c>
      <c r="F115" s="226">
        <v>10</v>
      </c>
      <c r="G115" s="226" t="s">
        <v>11</v>
      </c>
      <c r="H115" s="226" t="s">
        <v>11</v>
      </c>
      <c r="I115" s="288">
        <f t="shared" si="1"/>
        <v>2</v>
      </c>
      <c r="J115" s="226"/>
      <c r="K115" s="226"/>
      <c r="L115" s="226">
        <v>2</v>
      </c>
      <c r="M115" s="226"/>
      <c r="N115" s="226"/>
      <c r="O115" s="226">
        <v>2</v>
      </c>
      <c r="P115" s="226"/>
      <c r="Q115" s="226"/>
      <c r="S115" s="292"/>
    </row>
    <row r="116" spans="1:19" ht="15">
      <c r="A116" s="226">
        <v>100</v>
      </c>
      <c r="B116" s="347"/>
      <c r="C116" s="274"/>
      <c r="D116" s="274" t="s">
        <v>639</v>
      </c>
      <c r="E116" s="275" t="s">
        <v>520</v>
      </c>
      <c r="F116" s="226">
        <v>10</v>
      </c>
      <c r="G116" s="226" t="s">
        <v>11</v>
      </c>
      <c r="H116" s="226" t="s">
        <v>11</v>
      </c>
      <c r="I116" s="288">
        <f t="shared" si="1"/>
        <v>1</v>
      </c>
      <c r="J116" s="226"/>
      <c r="K116" s="226"/>
      <c r="L116" s="226">
        <v>1</v>
      </c>
      <c r="M116" s="226"/>
      <c r="N116" s="226"/>
      <c r="O116" s="226">
        <v>1</v>
      </c>
      <c r="P116" s="226"/>
      <c r="Q116" s="226"/>
      <c r="S116" s="292"/>
    </row>
    <row r="117" spans="1:19" ht="15">
      <c r="A117" s="226">
        <v>101</v>
      </c>
      <c r="B117" s="347"/>
      <c r="C117" s="274"/>
      <c r="D117" s="274" t="s">
        <v>640</v>
      </c>
      <c r="E117" s="275" t="s">
        <v>521</v>
      </c>
      <c r="F117" s="226">
        <v>6</v>
      </c>
      <c r="G117" s="226" t="s">
        <v>11</v>
      </c>
      <c r="H117" s="226" t="s">
        <v>11</v>
      </c>
      <c r="I117" s="288">
        <f t="shared" si="1"/>
        <v>2</v>
      </c>
      <c r="J117" s="226"/>
      <c r="K117" s="226"/>
      <c r="L117" s="226">
        <v>2</v>
      </c>
      <c r="M117" s="226"/>
      <c r="N117" s="226"/>
      <c r="O117" s="226">
        <v>2</v>
      </c>
      <c r="P117" s="226"/>
      <c r="Q117" s="226"/>
      <c r="S117" s="291"/>
    </row>
    <row r="118" spans="1:19" ht="15">
      <c r="A118" s="226">
        <v>102</v>
      </c>
      <c r="B118" s="347"/>
      <c r="C118" s="274" t="s">
        <v>641</v>
      </c>
      <c r="D118" s="274" t="s">
        <v>642</v>
      </c>
      <c r="E118" s="277" t="s">
        <v>522</v>
      </c>
      <c r="F118" s="226">
        <v>10</v>
      </c>
      <c r="G118" s="226" t="s">
        <v>11</v>
      </c>
      <c r="H118" s="226" t="s">
        <v>11</v>
      </c>
      <c r="I118" s="288">
        <f t="shared" si="1"/>
        <v>2</v>
      </c>
      <c r="J118" s="226"/>
      <c r="K118" s="226">
        <v>2</v>
      </c>
      <c r="L118" s="226"/>
      <c r="M118" s="226"/>
      <c r="N118" s="226"/>
      <c r="O118" s="226">
        <v>2</v>
      </c>
      <c r="P118" s="226"/>
      <c r="Q118" s="226"/>
      <c r="S118" s="291"/>
    </row>
    <row r="119" spans="1:19" ht="15">
      <c r="A119" s="226">
        <v>103</v>
      </c>
      <c r="B119" s="347"/>
      <c r="C119" s="274" t="s">
        <v>641</v>
      </c>
      <c r="D119" s="274" t="s">
        <v>642</v>
      </c>
      <c r="E119" s="277" t="s">
        <v>523</v>
      </c>
      <c r="F119" s="226">
        <v>10</v>
      </c>
      <c r="G119" s="226" t="s">
        <v>11</v>
      </c>
      <c r="H119" s="226" t="s">
        <v>11</v>
      </c>
      <c r="I119" s="288">
        <f t="shared" si="1"/>
        <v>2</v>
      </c>
      <c r="J119" s="226"/>
      <c r="K119" s="226">
        <v>2</v>
      </c>
      <c r="L119" s="226"/>
      <c r="M119" s="226"/>
      <c r="N119" s="226"/>
      <c r="O119" s="226">
        <v>2</v>
      </c>
      <c r="P119" s="226"/>
      <c r="Q119" s="226"/>
      <c r="S119" s="291"/>
    </row>
    <row r="120" spans="1:19" ht="15">
      <c r="A120" s="226">
        <v>104</v>
      </c>
      <c r="B120" s="347"/>
      <c r="C120" s="274" t="s">
        <v>641</v>
      </c>
      <c r="D120" s="274" t="s">
        <v>643</v>
      </c>
      <c r="E120" s="277" t="s">
        <v>524</v>
      </c>
      <c r="F120" s="226">
        <v>10</v>
      </c>
      <c r="G120" s="226" t="s">
        <v>11</v>
      </c>
      <c r="H120" s="226" t="s">
        <v>11</v>
      </c>
      <c r="I120" s="288">
        <f t="shared" si="1"/>
        <v>2</v>
      </c>
      <c r="J120" s="226"/>
      <c r="K120" s="226">
        <v>2</v>
      </c>
      <c r="L120" s="226"/>
      <c r="M120" s="226"/>
      <c r="N120" s="226"/>
      <c r="O120" s="226">
        <v>2</v>
      </c>
      <c r="P120" s="226"/>
      <c r="Q120" s="226"/>
      <c r="S120" s="291"/>
    </row>
    <row r="121" spans="1:19" ht="15">
      <c r="A121" s="226">
        <v>105</v>
      </c>
      <c r="B121" s="347"/>
      <c r="C121" s="274" t="s">
        <v>641</v>
      </c>
      <c r="D121" s="274" t="s">
        <v>643</v>
      </c>
      <c r="E121" s="277" t="s">
        <v>525</v>
      </c>
      <c r="F121" s="226">
        <v>10</v>
      </c>
      <c r="G121" s="226" t="s">
        <v>11</v>
      </c>
      <c r="H121" s="226" t="s">
        <v>11</v>
      </c>
      <c r="I121" s="288">
        <f t="shared" si="1"/>
        <v>2</v>
      </c>
      <c r="J121" s="226"/>
      <c r="K121" s="226">
        <v>2</v>
      </c>
      <c r="L121" s="226"/>
      <c r="M121" s="226"/>
      <c r="N121" s="226"/>
      <c r="O121" s="226">
        <v>2</v>
      </c>
      <c r="P121" s="226"/>
      <c r="Q121" s="226"/>
      <c r="S121" s="345"/>
    </row>
    <row r="122" spans="1:19" ht="15">
      <c r="A122" s="226">
        <v>106</v>
      </c>
      <c r="B122" s="347"/>
      <c r="C122" s="274" t="s">
        <v>641</v>
      </c>
      <c r="D122" s="274" t="s">
        <v>644</v>
      </c>
      <c r="E122" s="281" t="s">
        <v>526</v>
      </c>
      <c r="F122" s="226">
        <v>10</v>
      </c>
      <c r="G122" s="226" t="s">
        <v>11</v>
      </c>
      <c r="H122" s="226" t="s">
        <v>11</v>
      </c>
      <c r="I122" s="288">
        <f t="shared" si="1"/>
        <v>3</v>
      </c>
      <c r="J122" s="226"/>
      <c r="K122" s="226">
        <v>3</v>
      </c>
      <c r="L122" s="226"/>
      <c r="M122" s="226"/>
      <c r="N122" s="226"/>
      <c r="O122" s="226">
        <v>3</v>
      </c>
      <c r="P122" s="226"/>
      <c r="Q122" s="226"/>
      <c r="S122" s="345"/>
    </row>
    <row r="123" spans="1:19" ht="15">
      <c r="A123" s="226">
        <v>107</v>
      </c>
      <c r="B123" s="347"/>
      <c r="C123" s="274" t="s">
        <v>641</v>
      </c>
      <c r="D123" s="274" t="s">
        <v>645</v>
      </c>
      <c r="E123" s="277" t="s">
        <v>527</v>
      </c>
      <c r="F123" s="226">
        <v>10</v>
      </c>
      <c r="G123" s="226" t="s">
        <v>11</v>
      </c>
      <c r="H123" s="226" t="s">
        <v>11</v>
      </c>
      <c r="I123" s="288">
        <f t="shared" si="1"/>
        <v>2</v>
      </c>
      <c r="J123" s="226"/>
      <c r="K123" s="226">
        <v>2</v>
      </c>
      <c r="L123" s="226"/>
      <c r="M123" s="226"/>
      <c r="N123" s="226"/>
      <c r="O123" s="226">
        <v>2</v>
      </c>
      <c r="P123" s="226"/>
      <c r="Q123" s="226"/>
      <c r="S123" s="291"/>
    </row>
    <row r="124" spans="1:19" ht="15">
      <c r="A124" s="226">
        <v>108</v>
      </c>
      <c r="B124" s="347"/>
      <c r="C124" s="274" t="s">
        <v>646</v>
      </c>
      <c r="D124" s="274" t="s">
        <v>647</v>
      </c>
      <c r="E124" s="277" t="s">
        <v>528</v>
      </c>
      <c r="F124" s="226">
        <v>10</v>
      </c>
      <c r="G124" s="226" t="s">
        <v>11</v>
      </c>
      <c r="H124" s="226" t="s">
        <v>11</v>
      </c>
      <c r="I124" s="288">
        <f t="shared" si="1"/>
        <v>2</v>
      </c>
      <c r="J124" s="226"/>
      <c r="K124" s="226">
        <v>2</v>
      </c>
      <c r="L124" s="226"/>
      <c r="M124" s="226"/>
      <c r="N124" s="226"/>
      <c r="O124" s="226">
        <v>2</v>
      </c>
      <c r="P124" s="226"/>
      <c r="Q124" s="226"/>
      <c r="S124" s="291"/>
    </row>
    <row r="125" spans="1:19" ht="15">
      <c r="A125" s="226">
        <v>109</v>
      </c>
      <c r="B125" s="347"/>
      <c r="C125" s="274" t="s">
        <v>648</v>
      </c>
      <c r="D125" s="274" t="s">
        <v>649</v>
      </c>
      <c r="E125" s="277" t="s">
        <v>529</v>
      </c>
      <c r="F125" s="226">
        <v>10</v>
      </c>
      <c r="G125" s="226" t="s">
        <v>11</v>
      </c>
      <c r="H125" s="226" t="s">
        <v>11</v>
      </c>
      <c r="I125" s="288">
        <f t="shared" si="1"/>
        <v>3</v>
      </c>
      <c r="J125" s="226"/>
      <c r="K125" s="226">
        <v>3</v>
      </c>
      <c r="L125" s="226"/>
      <c r="M125" s="226">
        <v>1</v>
      </c>
      <c r="N125" s="226"/>
      <c r="O125" s="226">
        <v>2</v>
      </c>
      <c r="P125" s="226"/>
      <c r="Q125" s="226"/>
      <c r="S125" s="291"/>
    </row>
    <row r="126" spans="1:19" ht="15">
      <c r="A126" s="226">
        <v>110</v>
      </c>
      <c r="B126" s="347"/>
      <c r="C126" s="274" t="s">
        <v>648</v>
      </c>
      <c r="D126" s="274" t="s">
        <v>650</v>
      </c>
      <c r="E126" s="277" t="s">
        <v>530</v>
      </c>
      <c r="F126" s="226">
        <v>10</v>
      </c>
      <c r="G126" s="226" t="s">
        <v>11</v>
      </c>
      <c r="H126" s="226" t="s">
        <v>11</v>
      </c>
      <c r="I126" s="288">
        <f t="shared" si="1"/>
        <v>1</v>
      </c>
      <c r="J126" s="226"/>
      <c r="K126" s="226">
        <v>1</v>
      </c>
      <c r="L126" s="226"/>
      <c r="M126" s="226"/>
      <c r="N126" s="226"/>
      <c r="O126" s="226">
        <v>1</v>
      </c>
      <c r="P126" s="226"/>
      <c r="Q126" s="226"/>
      <c r="S126" s="291"/>
    </row>
    <row r="127" spans="1:19" ht="30">
      <c r="A127" s="226">
        <v>111</v>
      </c>
      <c r="B127" s="347"/>
      <c r="C127" s="274"/>
      <c r="D127" s="274" t="s">
        <v>651</v>
      </c>
      <c r="E127" s="277" t="s">
        <v>531</v>
      </c>
      <c r="F127" s="226">
        <v>10</v>
      </c>
      <c r="G127" s="226" t="s">
        <v>11</v>
      </c>
      <c r="H127" s="226" t="s">
        <v>11</v>
      </c>
      <c r="I127" s="288">
        <f t="shared" si="1"/>
        <v>1</v>
      </c>
      <c r="J127" s="226"/>
      <c r="K127" s="226">
        <v>1</v>
      </c>
      <c r="L127" s="226"/>
      <c r="M127" s="226"/>
      <c r="N127" s="226">
        <v>1</v>
      </c>
      <c r="O127" s="226"/>
      <c r="P127" s="226"/>
      <c r="Q127" s="226"/>
      <c r="S127" s="291"/>
    </row>
    <row r="128" spans="1:19" ht="15">
      <c r="A128" s="226">
        <v>112</v>
      </c>
      <c r="B128" s="347"/>
      <c r="C128" s="274"/>
      <c r="D128" s="274" t="s">
        <v>652</v>
      </c>
      <c r="E128" s="275" t="s">
        <v>532</v>
      </c>
      <c r="F128" s="226">
        <v>10</v>
      </c>
      <c r="G128" s="226" t="s">
        <v>11</v>
      </c>
      <c r="H128" s="226" t="s">
        <v>11</v>
      </c>
      <c r="I128" s="288">
        <f t="shared" si="1"/>
        <v>1</v>
      </c>
      <c r="J128" s="226"/>
      <c r="K128" s="226"/>
      <c r="L128" s="226">
        <v>1</v>
      </c>
      <c r="M128" s="226"/>
      <c r="N128" s="226"/>
      <c r="O128" s="226">
        <v>1</v>
      </c>
      <c r="P128" s="226"/>
      <c r="Q128" s="226"/>
      <c r="S128" s="291"/>
    </row>
    <row r="129" spans="1:19" ht="15">
      <c r="A129" s="226">
        <v>113</v>
      </c>
      <c r="B129" s="347"/>
      <c r="C129" s="274"/>
      <c r="D129" s="274" t="s">
        <v>653</v>
      </c>
      <c r="E129" s="277" t="s">
        <v>533</v>
      </c>
      <c r="F129" s="226">
        <v>10</v>
      </c>
      <c r="G129" s="226" t="s">
        <v>11</v>
      </c>
      <c r="H129" s="226" t="s">
        <v>11</v>
      </c>
      <c r="I129" s="288">
        <f t="shared" si="1"/>
        <v>1</v>
      </c>
      <c r="J129" s="226"/>
      <c r="K129" s="226"/>
      <c r="L129" s="226">
        <v>1</v>
      </c>
      <c r="M129" s="226"/>
      <c r="N129" s="226"/>
      <c r="O129" s="226">
        <v>1</v>
      </c>
      <c r="P129" s="226"/>
      <c r="Q129" s="226"/>
      <c r="S129" s="291"/>
    </row>
    <row r="130" spans="1:19" ht="15">
      <c r="A130" s="226">
        <v>114</v>
      </c>
      <c r="B130" s="347"/>
      <c r="C130" s="274"/>
      <c r="D130" s="274" t="s">
        <v>654</v>
      </c>
      <c r="E130" s="277" t="s">
        <v>534</v>
      </c>
      <c r="F130" s="226">
        <v>10</v>
      </c>
      <c r="G130" s="226" t="s">
        <v>11</v>
      </c>
      <c r="H130" s="226" t="s">
        <v>11</v>
      </c>
      <c r="I130" s="288">
        <f t="shared" si="1"/>
        <v>1</v>
      </c>
      <c r="J130" s="226"/>
      <c r="K130" s="226"/>
      <c r="L130" s="226">
        <v>1</v>
      </c>
      <c r="M130" s="226"/>
      <c r="N130" s="226"/>
      <c r="O130" s="226">
        <v>1</v>
      </c>
      <c r="P130" s="226"/>
      <c r="Q130" s="226"/>
      <c r="S130" s="291"/>
    </row>
    <row r="131" spans="1:19" ht="15">
      <c r="A131" s="226">
        <v>115</v>
      </c>
      <c r="B131" s="347"/>
      <c r="C131" s="274"/>
      <c r="D131" s="274" t="s">
        <v>655</v>
      </c>
      <c r="E131" s="277" t="s">
        <v>535</v>
      </c>
      <c r="F131" s="226">
        <v>10</v>
      </c>
      <c r="G131" s="226" t="s">
        <v>11</v>
      </c>
      <c r="H131" s="226" t="s">
        <v>11</v>
      </c>
      <c r="I131" s="288">
        <f t="shared" si="1"/>
        <v>1</v>
      </c>
      <c r="J131" s="226"/>
      <c r="K131" s="226"/>
      <c r="L131" s="226">
        <v>1</v>
      </c>
      <c r="M131" s="226"/>
      <c r="N131" s="226"/>
      <c r="O131" s="226">
        <v>1</v>
      </c>
      <c r="P131" s="226"/>
      <c r="Q131" s="226"/>
      <c r="S131" s="291"/>
    </row>
    <row r="132" spans="1:19" ht="15">
      <c r="A132" s="226">
        <v>116</v>
      </c>
      <c r="B132" s="347"/>
      <c r="C132" s="274"/>
      <c r="D132" s="274" t="s">
        <v>656</v>
      </c>
      <c r="E132" s="277" t="s">
        <v>536</v>
      </c>
      <c r="F132" s="226">
        <v>10</v>
      </c>
      <c r="G132" s="226" t="s">
        <v>11</v>
      </c>
      <c r="H132" s="226" t="s">
        <v>11</v>
      </c>
      <c r="I132" s="288">
        <f t="shared" si="1"/>
        <v>3</v>
      </c>
      <c r="J132" s="226"/>
      <c r="K132" s="226"/>
      <c r="L132" s="226">
        <v>3</v>
      </c>
      <c r="M132" s="226"/>
      <c r="N132" s="226">
        <v>2</v>
      </c>
      <c r="O132" s="226"/>
      <c r="P132" s="226">
        <v>1</v>
      </c>
      <c r="Q132" s="226"/>
      <c r="S132" s="291"/>
    </row>
    <row r="133" spans="1:19" ht="15">
      <c r="A133" s="226">
        <v>117</v>
      </c>
      <c r="B133" s="347"/>
      <c r="C133" s="274" t="s">
        <v>657</v>
      </c>
      <c r="D133" s="226" t="s">
        <v>658</v>
      </c>
      <c r="E133" s="275" t="s">
        <v>537</v>
      </c>
      <c r="F133" s="226">
        <v>6</v>
      </c>
      <c r="G133" s="226" t="s">
        <v>662</v>
      </c>
      <c r="H133" s="226">
        <v>0.4</v>
      </c>
      <c r="I133" s="288">
        <f t="shared" si="1"/>
        <v>4</v>
      </c>
      <c r="J133" s="226"/>
      <c r="K133" s="226"/>
      <c r="L133" s="226">
        <v>4</v>
      </c>
      <c r="M133" s="226">
        <v>2</v>
      </c>
      <c r="N133" s="226"/>
      <c r="O133" s="226">
        <v>2</v>
      </c>
      <c r="P133" s="226"/>
      <c r="Q133" s="226"/>
      <c r="S133" s="295"/>
    </row>
    <row r="134" spans="1:19" ht="15">
      <c r="A134" s="226">
        <v>118</v>
      </c>
      <c r="B134" s="347"/>
      <c r="C134" s="274" t="s">
        <v>657</v>
      </c>
      <c r="D134" s="226" t="s">
        <v>658</v>
      </c>
      <c r="E134" s="275" t="s">
        <v>538</v>
      </c>
      <c r="F134" s="226">
        <v>6</v>
      </c>
      <c r="G134" s="226" t="s">
        <v>661</v>
      </c>
      <c r="H134" s="226">
        <v>0.4</v>
      </c>
      <c r="I134" s="288">
        <f t="shared" si="1"/>
        <v>2</v>
      </c>
      <c r="J134" s="226"/>
      <c r="K134" s="226"/>
      <c r="L134" s="226">
        <v>2</v>
      </c>
      <c r="M134" s="226"/>
      <c r="N134" s="226"/>
      <c r="O134" s="226">
        <v>2</v>
      </c>
      <c r="P134" s="226"/>
      <c r="Q134" s="226"/>
      <c r="S134" s="295"/>
    </row>
    <row r="135" spans="1:19" ht="15">
      <c r="A135" s="226">
        <v>119</v>
      </c>
      <c r="B135" s="347"/>
      <c r="C135" s="274" t="s">
        <v>657</v>
      </c>
      <c r="D135" s="226" t="s">
        <v>658</v>
      </c>
      <c r="E135" s="275" t="s">
        <v>539</v>
      </c>
      <c r="F135" s="226">
        <v>6</v>
      </c>
      <c r="G135" s="226" t="s">
        <v>661</v>
      </c>
      <c r="H135" s="226">
        <v>0.4</v>
      </c>
      <c r="I135" s="288">
        <f t="shared" si="1"/>
        <v>2</v>
      </c>
      <c r="J135" s="226"/>
      <c r="K135" s="226"/>
      <c r="L135" s="226">
        <v>2</v>
      </c>
      <c r="M135" s="226"/>
      <c r="N135" s="226"/>
      <c r="O135" s="226">
        <v>2</v>
      </c>
      <c r="P135" s="226"/>
      <c r="Q135" s="226"/>
      <c r="S135" s="295"/>
    </row>
    <row r="136" spans="1:19" ht="15">
      <c r="A136" s="226">
        <v>120</v>
      </c>
      <c r="B136" s="347"/>
      <c r="C136" s="274" t="s">
        <v>659</v>
      </c>
      <c r="D136" s="226" t="s">
        <v>660</v>
      </c>
      <c r="E136" s="277" t="s">
        <v>540</v>
      </c>
      <c r="F136" s="226">
        <v>10</v>
      </c>
      <c r="G136" s="226" t="s">
        <v>663</v>
      </c>
      <c r="H136" s="226">
        <v>0.4</v>
      </c>
      <c r="I136" s="288">
        <f t="shared" si="1"/>
        <v>9</v>
      </c>
      <c r="J136" s="226"/>
      <c r="K136" s="226"/>
      <c r="L136" s="226">
        <v>9</v>
      </c>
      <c r="M136" s="226"/>
      <c r="N136" s="226"/>
      <c r="O136" s="226">
        <v>8</v>
      </c>
      <c r="P136" s="226">
        <v>1</v>
      </c>
      <c r="Q136" s="226"/>
      <c r="S136" s="295"/>
    </row>
    <row r="137" spans="1:19" ht="21" customHeight="1">
      <c r="A137" s="226">
        <v>121</v>
      </c>
      <c r="B137" s="347"/>
      <c r="C137" s="274" t="s">
        <v>674</v>
      </c>
      <c r="D137" s="274" t="s">
        <v>675</v>
      </c>
      <c r="E137" s="278" t="s">
        <v>541</v>
      </c>
      <c r="F137" s="226">
        <v>10</v>
      </c>
      <c r="G137" s="226" t="s">
        <v>661</v>
      </c>
      <c r="H137" s="226">
        <v>0.4</v>
      </c>
      <c r="I137" s="288">
        <f t="shared" si="1"/>
        <v>3</v>
      </c>
      <c r="J137" s="226"/>
      <c r="K137" s="226">
        <f>P137</f>
        <v>3</v>
      </c>
      <c r="L137" s="226"/>
      <c r="M137" s="226"/>
      <c r="N137" s="226"/>
      <c r="O137" s="226"/>
      <c r="P137" s="226">
        <v>3</v>
      </c>
      <c r="Q137" s="226"/>
      <c r="S137" s="295"/>
    </row>
    <row r="138" spans="1:19" ht="20.25" customHeight="1">
      <c r="A138" s="226">
        <v>122</v>
      </c>
      <c r="B138" s="347"/>
      <c r="C138" s="274" t="s">
        <v>674</v>
      </c>
      <c r="D138" s="274" t="s">
        <v>675</v>
      </c>
      <c r="E138" s="278" t="s">
        <v>542</v>
      </c>
      <c r="F138" s="226">
        <v>10</v>
      </c>
      <c r="G138" s="226" t="s">
        <v>661</v>
      </c>
      <c r="H138" s="226">
        <v>0.4</v>
      </c>
      <c r="I138" s="288">
        <f t="shared" si="1"/>
        <v>2</v>
      </c>
      <c r="J138" s="226"/>
      <c r="K138" s="226">
        <f>P138</f>
        <v>2</v>
      </c>
      <c r="L138" s="226"/>
      <c r="M138" s="226"/>
      <c r="N138" s="226"/>
      <c r="O138" s="226"/>
      <c r="P138" s="226">
        <v>2</v>
      </c>
      <c r="Q138" s="226"/>
      <c r="S138" s="295"/>
    </row>
    <row r="139" spans="1:19" ht="15">
      <c r="A139" s="226">
        <v>123</v>
      </c>
      <c r="B139" s="347"/>
      <c r="C139" s="274" t="s">
        <v>672</v>
      </c>
      <c r="D139" s="274" t="s">
        <v>673</v>
      </c>
      <c r="E139" s="278" t="s">
        <v>543</v>
      </c>
      <c r="F139" s="226">
        <v>10</v>
      </c>
      <c r="G139" s="226" t="s">
        <v>661</v>
      </c>
      <c r="H139" s="226">
        <v>0.4</v>
      </c>
      <c r="I139" s="288">
        <f t="shared" si="1"/>
        <v>3</v>
      </c>
      <c r="J139" s="226"/>
      <c r="K139" s="226">
        <f>P139</f>
        <v>3</v>
      </c>
      <c r="L139" s="226"/>
      <c r="M139" s="226"/>
      <c r="N139" s="226"/>
      <c r="O139" s="226"/>
      <c r="P139" s="226">
        <v>3</v>
      </c>
      <c r="Q139" s="226"/>
      <c r="S139" s="295"/>
    </row>
    <row r="140" spans="1:19" ht="15">
      <c r="A140" s="226">
        <v>124</v>
      </c>
      <c r="B140" s="347"/>
      <c r="C140" s="274" t="s">
        <v>672</v>
      </c>
      <c r="D140" s="274" t="s">
        <v>673</v>
      </c>
      <c r="E140" s="279" t="s">
        <v>544</v>
      </c>
      <c r="F140" s="226">
        <v>10</v>
      </c>
      <c r="G140" s="226" t="s">
        <v>661</v>
      </c>
      <c r="H140" s="226">
        <v>0.4</v>
      </c>
      <c r="I140" s="288">
        <f t="shared" si="1"/>
        <v>2</v>
      </c>
      <c r="J140" s="226"/>
      <c r="K140" s="226">
        <f>P140</f>
        <v>2</v>
      </c>
      <c r="L140" s="226"/>
      <c r="M140" s="226"/>
      <c r="N140" s="226"/>
      <c r="O140" s="226"/>
      <c r="P140" s="226">
        <v>2</v>
      </c>
      <c r="Q140" s="226"/>
      <c r="S140" s="295"/>
    </row>
    <row r="141" spans="1:19" ht="15">
      <c r="A141" s="226">
        <v>125</v>
      </c>
      <c r="B141" s="347"/>
      <c r="C141" s="274" t="s">
        <v>666</v>
      </c>
      <c r="D141" s="274" t="s">
        <v>667</v>
      </c>
      <c r="E141" s="278" t="s">
        <v>545</v>
      </c>
      <c r="F141" s="226">
        <v>10</v>
      </c>
      <c r="G141" s="226" t="s">
        <v>11</v>
      </c>
      <c r="H141" s="226" t="s">
        <v>11</v>
      </c>
      <c r="I141" s="288">
        <f t="shared" si="1"/>
        <v>1</v>
      </c>
      <c r="J141" s="226"/>
      <c r="K141" s="226"/>
      <c r="L141" s="226">
        <f aca="true" t="shared" si="2" ref="L141:L150">P141</f>
        <v>1</v>
      </c>
      <c r="M141" s="226"/>
      <c r="N141" s="226"/>
      <c r="O141" s="226"/>
      <c r="P141" s="226">
        <v>1</v>
      </c>
      <c r="Q141" s="226"/>
      <c r="S141" s="295"/>
    </row>
    <row r="142" spans="1:19" ht="15">
      <c r="A142" s="226">
        <v>126</v>
      </c>
      <c r="B142" s="347"/>
      <c r="C142" s="274" t="s">
        <v>664</v>
      </c>
      <c r="D142" s="274" t="s">
        <v>665</v>
      </c>
      <c r="E142" s="277" t="s">
        <v>546</v>
      </c>
      <c r="F142" s="226">
        <v>10</v>
      </c>
      <c r="G142" s="226" t="s">
        <v>663</v>
      </c>
      <c r="H142" s="226">
        <v>0.4</v>
      </c>
      <c r="I142" s="288">
        <f t="shared" si="1"/>
        <v>624</v>
      </c>
      <c r="J142" s="226"/>
      <c r="K142" s="226"/>
      <c r="L142" s="226">
        <f t="shared" si="2"/>
        <v>624</v>
      </c>
      <c r="M142" s="226"/>
      <c r="N142" s="226"/>
      <c r="O142" s="226"/>
      <c r="P142" s="226">
        <v>624</v>
      </c>
      <c r="Q142" s="226"/>
      <c r="S142" s="295"/>
    </row>
    <row r="143" spans="1:19" ht="15">
      <c r="A143" s="226">
        <v>127</v>
      </c>
      <c r="B143" s="347"/>
      <c r="C143" s="274" t="s">
        <v>668</v>
      </c>
      <c r="D143" s="274" t="s">
        <v>669</v>
      </c>
      <c r="E143" s="275" t="s">
        <v>547</v>
      </c>
      <c r="F143" s="226">
        <v>10</v>
      </c>
      <c r="G143" s="226" t="s">
        <v>663</v>
      </c>
      <c r="H143" s="226">
        <v>0.4</v>
      </c>
      <c r="I143" s="288">
        <f t="shared" si="1"/>
        <v>347</v>
      </c>
      <c r="J143" s="226"/>
      <c r="K143" s="226"/>
      <c r="L143" s="226">
        <f t="shared" si="2"/>
        <v>347</v>
      </c>
      <c r="M143" s="226"/>
      <c r="N143" s="226"/>
      <c r="O143" s="226"/>
      <c r="P143" s="226">
        <v>347</v>
      </c>
      <c r="Q143" s="226"/>
      <c r="S143" s="295"/>
    </row>
    <row r="144" spans="1:19" ht="15">
      <c r="A144" s="226">
        <v>128</v>
      </c>
      <c r="B144" s="347"/>
      <c r="C144" s="274"/>
      <c r="D144" s="274" t="s">
        <v>670</v>
      </c>
      <c r="E144" s="277" t="s">
        <v>548</v>
      </c>
      <c r="F144" s="226">
        <v>10</v>
      </c>
      <c r="G144" s="226" t="s">
        <v>663</v>
      </c>
      <c r="H144" s="226">
        <v>0.4</v>
      </c>
      <c r="I144" s="288">
        <f t="shared" si="1"/>
        <v>317</v>
      </c>
      <c r="J144" s="226"/>
      <c r="K144" s="226"/>
      <c r="L144" s="226">
        <f t="shared" si="2"/>
        <v>317</v>
      </c>
      <c r="M144" s="226"/>
      <c r="N144" s="226"/>
      <c r="O144" s="226"/>
      <c r="P144" s="226">
        <v>317</v>
      </c>
      <c r="Q144" s="226"/>
      <c r="S144" s="295"/>
    </row>
    <row r="145" spans="1:19" ht="15">
      <c r="A145" s="226">
        <v>129</v>
      </c>
      <c r="B145" s="347"/>
      <c r="C145" s="274"/>
      <c r="D145" s="274" t="s">
        <v>670</v>
      </c>
      <c r="E145" s="277" t="s">
        <v>549</v>
      </c>
      <c r="F145" s="226">
        <v>10</v>
      </c>
      <c r="G145" s="226" t="s">
        <v>663</v>
      </c>
      <c r="H145" s="226">
        <v>0.4</v>
      </c>
      <c r="I145" s="288">
        <f t="shared" si="1"/>
        <v>431</v>
      </c>
      <c r="J145" s="226"/>
      <c r="K145" s="226"/>
      <c r="L145" s="226">
        <f t="shared" si="2"/>
        <v>431</v>
      </c>
      <c r="M145" s="226"/>
      <c r="N145" s="226"/>
      <c r="O145" s="226"/>
      <c r="P145" s="226">
        <v>431</v>
      </c>
      <c r="Q145" s="226"/>
      <c r="S145" s="295"/>
    </row>
    <row r="146" spans="1:19" ht="15">
      <c r="A146" s="226">
        <v>130</v>
      </c>
      <c r="B146" s="347"/>
      <c r="C146" s="274"/>
      <c r="D146" s="274" t="s">
        <v>671</v>
      </c>
      <c r="E146" s="277" t="s">
        <v>550</v>
      </c>
      <c r="F146" s="226">
        <v>10</v>
      </c>
      <c r="G146" s="226" t="s">
        <v>663</v>
      </c>
      <c r="H146" s="226">
        <v>0.4</v>
      </c>
      <c r="I146" s="288">
        <f aca="true" t="shared" si="3" ref="I146:I190">J146+K146+L146+Q146</f>
        <v>374</v>
      </c>
      <c r="J146" s="226"/>
      <c r="K146" s="226"/>
      <c r="L146" s="226">
        <f t="shared" si="2"/>
        <v>374</v>
      </c>
      <c r="M146" s="226"/>
      <c r="N146" s="226"/>
      <c r="O146" s="226"/>
      <c r="P146" s="226">
        <v>374</v>
      </c>
      <c r="Q146" s="226"/>
      <c r="S146" s="295"/>
    </row>
    <row r="147" spans="1:19" ht="15">
      <c r="A147" s="226">
        <v>131</v>
      </c>
      <c r="B147" s="347"/>
      <c r="C147" s="274" t="s">
        <v>664</v>
      </c>
      <c r="D147" s="274" t="s">
        <v>665</v>
      </c>
      <c r="E147" s="277" t="s">
        <v>551</v>
      </c>
      <c r="F147" s="226">
        <v>10</v>
      </c>
      <c r="G147" s="226" t="s">
        <v>663</v>
      </c>
      <c r="H147" s="226">
        <v>0.4</v>
      </c>
      <c r="I147" s="288">
        <f t="shared" si="3"/>
        <v>142</v>
      </c>
      <c r="J147" s="226"/>
      <c r="K147" s="226"/>
      <c r="L147" s="226">
        <f t="shared" si="2"/>
        <v>142</v>
      </c>
      <c r="M147" s="226"/>
      <c r="N147" s="226"/>
      <c r="O147" s="226"/>
      <c r="P147" s="226">
        <v>142</v>
      </c>
      <c r="Q147" s="226"/>
      <c r="S147" s="295"/>
    </row>
    <row r="148" spans="1:19" ht="18" customHeight="1">
      <c r="A148" s="226">
        <v>132</v>
      </c>
      <c r="B148" s="347"/>
      <c r="C148" s="274" t="s">
        <v>674</v>
      </c>
      <c r="D148" s="274" t="s">
        <v>676</v>
      </c>
      <c r="E148" s="277" t="s">
        <v>552</v>
      </c>
      <c r="F148" s="226">
        <v>10</v>
      </c>
      <c r="G148" s="226" t="s">
        <v>663</v>
      </c>
      <c r="H148" s="226">
        <v>0.4</v>
      </c>
      <c r="I148" s="288">
        <f t="shared" si="3"/>
        <v>355</v>
      </c>
      <c r="J148" s="226"/>
      <c r="K148" s="226"/>
      <c r="L148" s="226">
        <f t="shared" si="2"/>
        <v>355</v>
      </c>
      <c r="M148" s="226"/>
      <c r="N148" s="226"/>
      <c r="O148" s="226"/>
      <c r="P148" s="226">
        <v>355</v>
      </c>
      <c r="Q148" s="226"/>
      <c r="S148" s="295"/>
    </row>
    <row r="149" spans="1:19" ht="15">
      <c r="A149" s="226">
        <v>133</v>
      </c>
      <c r="B149" s="347"/>
      <c r="C149" s="274" t="s">
        <v>664</v>
      </c>
      <c r="D149" s="274" t="s">
        <v>665</v>
      </c>
      <c r="E149" s="277" t="s">
        <v>553</v>
      </c>
      <c r="F149" s="226">
        <v>10</v>
      </c>
      <c r="G149" s="226" t="s">
        <v>663</v>
      </c>
      <c r="H149" s="226">
        <v>0.4</v>
      </c>
      <c r="I149" s="288">
        <f t="shared" si="3"/>
        <v>262</v>
      </c>
      <c r="J149" s="226"/>
      <c r="K149" s="226"/>
      <c r="L149" s="226">
        <v>262</v>
      </c>
      <c r="M149" s="226"/>
      <c r="N149" s="226"/>
      <c r="O149" s="226"/>
      <c r="P149" s="226">
        <v>262</v>
      </c>
      <c r="Q149" s="226"/>
      <c r="S149" s="295"/>
    </row>
    <row r="150" spans="1:19" ht="15">
      <c r="A150" s="226">
        <v>134</v>
      </c>
      <c r="B150" s="347"/>
      <c r="C150" s="274" t="s">
        <v>664</v>
      </c>
      <c r="D150" s="274" t="s">
        <v>665</v>
      </c>
      <c r="E150" s="277" t="s">
        <v>554</v>
      </c>
      <c r="F150" s="226">
        <v>10</v>
      </c>
      <c r="G150" s="226" t="s">
        <v>663</v>
      </c>
      <c r="H150" s="226">
        <v>0.4</v>
      </c>
      <c r="I150" s="288">
        <f t="shared" si="3"/>
        <v>84</v>
      </c>
      <c r="J150" s="226"/>
      <c r="K150" s="226"/>
      <c r="L150" s="226">
        <f t="shared" si="2"/>
        <v>84</v>
      </c>
      <c r="M150" s="226"/>
      <c r="N150" s="226"/>
      <c r="O150" s="226"/>
      <c r="P150" s="226">
        <v>84</v>
      </c>
      <c r="Q150" s="226"/>
      <c r="S150" s="295"/>
    </row>
    <row r="151" spans="1:19" ht="15">
      <c r="A151" s="226">
        <v>135</v>
      </c>
      <c r="B151" s="348"/>
      <c r="C151" s="274" t="s">
        <v>664</v>
      </c>
      <c r="D151" s="274" t="s">
        <v>665</v>
      </c>
      <c r="E151" s="277" t="s">
        <v>555</v>
      </c>
      <c r="F151" s="226">
        <v>10</v>
      </c>
      <c r="G151" s="226" t="s">
        <v>663</v>
      </c>
      <c r="H151" s="226">
        <v>0.4</v>
      </c>
      <c r="I151" s="288">
        <f t="shared" si="3"/>
        <v>52</v>
      </c>
      <c r="J151" s="226"/>
      <c r="K151" s="226"/>
      <c r="L151" s="226">
        <f>P151</f>
        <v>52</v>
      </c>
      <c r="M151" s="226"/>
      <c r="N151" s="226"/>
      <c r="O151" s="226"/>
      <c r="P151" s="226">
        <v>52</v>
      </c>
      <c r="Q151" s="226"/>
      <c r="S151" s="295"/>
    </row>
    <row r="152" spans="1:19" ht="15">
      <c r="A152" s="288"/>
      <c r="B152" s="346" t="s">
        <v>230</v>
      </c>
      <c r="C152" s="274" t="s">
        <v>731</v>
      </c>
      <c r="D152" s="274" t="s">
        <v>732</v>
      </c>
      <c r="E152" s="277" t="s">
        <v>692</v>
      </c>
      <c r="F152" s="288">
        <v>10</v>
      </c>
      <c r="G152" s="288" t="s">
        <v>11</v>
      </c>
      <c r="H152" s="288">
        <v>0.4</v>
      </c>
      <c r="I152" s="288">
        <f t="shared" si="3"/>
        <v>2</v>
      </c>
      <c r="J152" s="288"/>
      <c r="K152" s="288">
        <v>2</v>
      </c>
      <c r="L152" s="288"/>
      <c r="M152" s="288"/>
      <c r="N152" s="288"/>
      <c r="O152" s="288">
        <v>2</v>
      </c>
      <c r="P152" s="288"/>
      <c r="Q152" s="288"/>
      <c r="S152" s="295"/>
    </row>
    <row r="153" spans="1:19" ht="15">
      <c r="A153" s="288"/>
      <c r="B153" s="347"/>
      <c r="C153" s="274" t="s">
        <v>731</v>
      </c>
      <c r="D153" s="274" t="s">
        <v>732</v>
      </c>
      <c r="E153" s="277" t="s">
        <v>693</v>
      </c>
      <c r="F153" s="288">
        <v>10</v>
      </c>
      <c r="G153" s="288" t="s">
        <v>11</v>
      </c>
      <c r="H153" s="288">
        <v>0.4</v>
      </c>
      <c r="I153" s="288">
        <f t="shared" si="3"/>
        <v>2</v>
      </c>
      <c r="J153" s="288"/>
      <c r="K153" s="288">
        <v>2</v>
      </c>
      <c r="L153" s="288"/>
      <c r="M153" s="288"/>
      <c r="N153" s="288"/>
      <c r="O153" s="288">
        <v>2</v>
      </c>
      <c r="P153" s="288"/>
      <c r="Q153" s="288"/>
      <c r="S153" s="291"/>
    </row>
    <row r="154" spans="1:19" ht="30">
      <c r="A154" s="288"/>
      <c r="B154" s="347"/>
      <c r="C154" s="274" t="s">
        <v>733</v>
      </c>
      <c r="D154" s="274" t="s">
        <v>734</v>
      </c>
      <c r="E154" s="277" t="s">
        <v>694</v>
      </c>
      <c r="F154" s="288">
        <v>10</v>
      </c>
      <c r="G154" s="288" t="s">
        <v>11</v>
      </c>
      <c r="H154" s="288">
        <v>0.4</v>
      </c>
      <c r="I154" s="288">
        <f t="shared" si="3"/>
        <v>2</v>
      </c>
      <c r="J154" s="288"/>
      <c r="K154" s="288">
        <v>2</v>
      </c>
      <c r="L154" s="288"/>
      <c r="M154" s="288"/>
      <c r="N154" s="288"/>
      <c r="O154" s="288">
        <v>2</v>
      </c>
      <c r="P154" s="288"/>
      <c r="Q154" s="288"/>
      <c r="S154" s="292"/>
    </row>
    <row r="155" spans="1:19" ht="15">
      <c r="A155" s="288"/>
      <c r="B155" s="347"/>
      <c r="C155" s="274"/>
      <c r="D155" s="274" t="s">
        <v>735</v>
      </c>
      <c r="E155" s="277" t="s">
        <v>695</v>
      </c>
      <c r="F155" s="288">
        <v>10</v>
      </c>
      <c r="G155" s="288" t="s">
        <v>11</v>
      </c>
      <c r="H155" s="288">
        <v>0.4</v>
      </c>
      <c r="I155" s="288">
        <f t="shared" si="3"/>
        <v>2</v>
      </c>
      <c r="J155" s="288"/>
      <c r="K155" s="288"/>
      <c r="L155" s="288">
        <v>2</v>
      </c>
      <c r="M155" s="288"/>
      <c r="N155" s="288"/>
      <c r="O155" s="288">
        <v>2</v>
      </c>
      <c r="P155" s="288"/>
      <c r="Q155" s="288"/>
      <c r="S155" s="291"/>
    </row>
    <row r="156" spans="1:19" ht="15">
      <c r="A156" s="288"/>
      <c r="B156" s="347"/>
      <c r="C156" s="274"/>
      <c r="D156" s="274" t="s">
        <v>736</v>
      </c>
      <c r="E156" s="277" t="s">
        <v>696</v>
      </c>
      <c r="F156" s="288">
        <v>10</v>
      </c>
      <c r="G156" s="288" t="s">
        <v>11</v>
      </c>
      <c r="H156" s="288">
        <v>0.4</v>
      </c>
      <c r="I156" s="288">
        <f t="shared" si="3"/>
        <v>2</v>
      </c>
      <c r="J156" s="288"/>
      <c r="K156" s="288"/>
      <c r="L156" s="288">
        <v>2</v>
      </c>
      <c r="M156" s="288"/>
      <c r="N156" s="288"/>
      <c r="O156" s="288">
        <v>2</v>
      </c>
      <c r="P156" s="288"/>
      <c r="Q156" s="288"/>
      <c r="S156" s="291"/>
    </row>
    <row r="157" spans="1:19" ht="15">
      <c r="A157" s="288"/>
      <c r="B157" s="347"/>
      <c r="C157" s="274"/>
      <c r="D157" s="274" t="s">
        <v>736</v>
      </c>
      <c r="E157" s="277" t="s">
        <v>697</v>
      </c>
      <c r="F157" s="288">
        <v>10</v>
      </c>
      <c r="G157" s="288" t="s">
        <v>11</v>
      </c>
      <c r="H157" s="288">
        <v>0.4</v>
      </c>
      <c r="I157" s="288">
        <f t="shared" si="3"/>
        <v>2</v>
      </c>
      <c r="J157" s="288"/>
      <c r="K157" s="288"/>
      <c r="L157" s="288">
        <v>2</v>
      </c>
      <c r="M157" s="288"/>
      <c r="N157" s="288"/>
      <c r="O157" s="288">
        <v>2</v>
      </c>
      <c r="P157" s="288"/>
      <c r="Q157" s="288"/>
      <c r="S157" s="291"/>
    </row>
    <row r="158" spans="1:19" ht="15">
      <c r="A158" s="288"/>
      <c r="B158" s="347"/>
      <c r="C158" s="274"/>
      <c r="D158" s="274" t="s">
        <v>737</v>
      </c>
      <c r="E158" s="277" t="s">
        <v>698</v>
      </c>
      <c r="F158" s="288">
        <v>10</v>
      </c>
      <c r="G158" s="288" t="s">
        <v>11</v>
      </c>
      <c r="H158" s="288">
        <v>0.4</v>
      </c>
      <c r="I158" s="288">
        <f t="shared" si="3"/>
        <v>1</v>
      </c>
      <c r="J158" s="288"/>
      <c r="K158" s="288"/>
      <c r="L158" s="288">
        <v>1</v>
      </c>
      <c r="M158" s="288"/>
      <c r="N158" s="288"/>
      <c r="O158" s="288">
        <v>1</v>
      </c>
      <c r="P158" s="288"/>
      <c r="Q158" s="288"/>
      <c r="S158" s="291"/>
    </row>
    <row r="159" spans="1:19" ht="15">
      <c r="A159" s="288"/>
      <c r="B159" s="347"/>
      <c r="C159" s="274"/>
      <c r="D159" s="274" t="s">
        <v>740</v>
      </c>
      <c r="E159" s="277" t="s">
        <v>699</v>
      </c>
      <c r="F159" s="288">
        <v>10</v>
      </c>
      <c r="G159" s="288" t="s">
        <v>11</v>
      </c>
      <c r="H159" s="288">
        <v>0.4</v>
      </c>
      <c r="I159" s="288">
        <f t="shared" si="3"/>
        <v>1</v>
      </c>
      <c r="J159" s="288"/>
      <c r="K159" s="288"/>
      <c r="L159" s="288">
        <v>1</v>
      </c>
      <c r="M159" s="288"/>
      <c r="N159" s="288"/>
      <c r="O159" s="288">
        <v>1</v>
      </c>
      <c r="P159" s="288"/>
      <c r="Q159" s="288"/>
      <c r="S159" s="293"/>
    </row>
    <row r="160" spans="1:19" ht="15">
      <c r="A160" s="288"/>
      <c r="B160" s="347"/>
      <c r="C160" s="274" t="s">
        <v>741</v>
      </c>
      <c r="D160" s="274" t="s">
        <v>738</v>
      </c>
      <c r="E160" s="277" t="s">
        <v>700</v>
      </c>
      <c r="F160" s="288">
        <v>10</v>
      </c>
      <c r="G160" s="288" t="s">
        <v>11</v>
      </c>
      <c r="H160" s="288">
        <v>0.4</v>
      </c>
      <c r="I160" s="288">
        <f t="shared" si="3"/>
        <v>1</v>
      </c>
      <c r="J160" s="288"/>
      <c r="K160" s="288"/>
      <c r="L160" s="288">
        <v>1</v>
      </c>
      <c r="M160" s="288"/>
      <c r="N160" s="288"/>
      <c r="O160" s="288">
        <v>1</v>
      </c>
      <c r="P160" s="288"/>
      <c r="Q160" s="288"/>
      <c r="S160" s="293"/>
    </row>
    <row r="161" spans="1:19" ht="15">
      <c r="A161" s="288"/>
      <c r="B161" s="347"/>
      <c r="C161" s="274" t="s">
        <v>741</v>
      </c>
      <c r="D161" s="274" t="s">
        <v>738</v>
      </c>
      <c r="E161" s="298" t="s">
        <v>701</v>
      </c>
      <c r="F161" s="288">
        <v>10</v>
      </c>
      <c r="G161" s="288" t="s">
        <v>11</v>
      </c>
      <c r="H161" s="288">
        <v>0.4</v>
      </c>
      <c r="I161" s="288">
        <f t="shared" si="3"/>
        <v>1</v>
      </c>
      <c r="J161" s="288"/>
      <c r="K161" s="288"/>
      <c r="L161" s="288">
        <v>1</v>
      </c>
      <c r="M161" s="288"/>
      <c r="N161" s="288"/>
      <c r="O161" s="288">
        <v>1</v>
      </c>
      <c r="P161" s="288"/>
      <c r="Q161" s="288"/>
      <c r="S161" s="293"/>
    </row>
    <row r="162" spans="1:19" ht="15">
      <c r="A162" s="288"/>
      <c r="B162" s="347"/>
      <c r="C162" s="274" t="s">
        <v>741</v>
      </c>
      <c r="D162" s="274" t="s">
        <v>738</v>
      </c>
      <c r="E162" s="298" t="s">
        <v>702</v>
      </c>
      <c r="F162" s="288">
        <v>10</v>
      </c>
      <c r="G162" s="288" t="s">
        <v>11</v>
      </c>
      <c r="H162" s="288">
        <v>0.4</v>
      </c>
      <c r="I162" s="288">
        <f t="shared" si="3"/>
        <v>1</v>
      </c>
      <c r="J162" s="288"/>
      <c r="K162" s="288"/>
      <c r="L162" s="288">
        <v>1</v>
      </c>
      <c r="M162" s="288"/>
      <c r="N162" s="288"/>
      <c r="O162" s="288">
        <v>1</v>
      </c>
      <c r="P162" s="288"/>
      <c r="Q162" s="288"/>
      <c r="S162" s="292"/>
    </row>
    <row r="163" spans="1:19" ht="15">
      <c r="A163" s="288"/>
      <c r="B163" s="347"/>
      <c r="C163" s="274" t="s">
        <v>742</v>
      </c>
      <c r="D163" s="274" t="s">
        <v>739</v>
      </c>
      <c r="E163" s="277" t="s">
        <v>703</v>
      </c>
      <c r="F163" s="288">
        <v>10</v>
      </c>
      <c r="G163" s="288" t="s">
        <v>11</v>
      </c>
      <c r="H163" s="288">
        <v>0.4</v>
      </c>
      <c r="I163" s="288">
        <f t="shared" si="3"/>
        <v>1</v>
      </c>
      <c r="J163" s="288"/>
      <c r="K163" s="288"/>
      <c r="L163" s="288">
        <v>1</v>
      </c>
      <c r="M163" s="288"/>
      <c r="N163" s="288"/>
      <c r="O163" s="288">
        <v>1</v>
      </c>
      <c r="P163" s="288"/>
      <c r="Q163" s="288"/>
      <c r="S163" s="291"/>
    </row>
    <row r="164" spans="1:17" ht="15">
      <c r="A164" s="288"/>
      <c r="B164" s="347"/>
      <c r="C164" s="274" t="s">
        <v>743</v>
      </c>
      <c r="D164" s="274" t="s">
        <v>744</v>
      </c>
      <c r="E164" s="277" t="s">
        <v>704</v>
      </c>
      <c r="F164" s="288">
        <v>6</v>
      </c>
      <c r="G164" s="288" t="s">
        <v>11</v>
      </c>
      <c r="H164" s="288">
        <v>0.4</v>
      </c>
      <c r="I164" s="288">
        <f t="shared" si="3"/>
        <v>1</v>
      </c>
      <c r="J164" s="288"/>
      <c r="K164" s="288"/>
      <c r="L164" s="288">
        <v>1</v>
      </c>
      <c r="M164" s="288"/>
      <c r="N164" s="288"/>
      <c r="O164" s="288">
        <v>1</v>
      </c>
      <c r="P164" s="288"/>
      <c r="Q164" s="288"/>
    </row>
    <row r="165" spans="1:17" ht="15">
      <c r="A165" s="288"/>
      <c r="B165" s="347"/>
      <c r="C165" s="274" t="s">
        <v>745</v>
      </c>
      <c r="D165" s="274" t="s">
        <v>746</v>
      </c>
      <c r="E165" s="277" t="s">
        <v>705</v>
      </c>
      <c r="F165" s="288">
        <v>6</v>
      </c>
      <c r="G165" s="288" t="s">
        <v>11</v>
      </c>
      <c r="H165" s="288">
        <v>0.4</v>
      </c>
      <c r="I165" s="288">
        <f t="shared" si="3"/>
        <v>1</v>
      </c>
      <c r="J165" s="288"/>
      <c r="K165" s="288"/>
      <c r="L165" s="288">
        <v>1</v>
      </c>
      <c r="M165" s="288"/>
      <c r="N165" s="288"/>
      <c r="O165" s="288">
        <v>1</v>
      </c>
      <c r="P165" s="288"/>
      <c r="Q165" s="288"/>
    </row>
    <row r="166" spans="1:17" ht="15">
      <c r="A166" s="288"/>
      <c r="B166" s="347"/>
      <c r="C166" s="274" t="s">
        <v>747</v>
      </c>
      <c r="D166" s="274" t="s">
        <v>748</v>
      </c>
      <c r="E166" s="277" t="s">
        <v>706</v>
      </c>
      <c r="F166" s="288">
        <v>10</v>
      </c>
      <c r="G166" s="288" t="s">
        <v>11</v>
      </c>
      <c r="H166" s="288">
        <v>0.4</v>
      </c>
      <c r="I166" s="288">
        <f t="shared" si="3"/>
        <v>13</v>
      </c>
      <c r="J166" s="288"/>
      <c r="K166" s="288"/>
      <c r="L166" s="288">
        <v>13</v>
      </c>
      <c r="M166" s="288"/>
      <c r="N166" s="288"/>
      <c r="O166" s="288">
        <v>13</v>
      </c>
      <c r="P166" s="288"/>
      <c r="Q166" s="288"/>
    </row>
    <row r="167" spans="1:17" ht="15">
      <c r="A167" s="288"/>
      <c r="B167" s="347"/>
      <c r="C167" s="274" t="s">
        <v>747</v>
      </c>
      <c r="D167" s="274" t="s">
        <v>748</v>
      </c>
      <c r="E167" s="277" t="s">
        <v>707</v>
      </c>
      <c r="F167" s="288">
        <v>10</v>
      </c>
      <c r="G167" s="288" t="s">
        <v>11</v>
      </c>
      <c r="H167" s="288">
        <v>0.4</v>
      </c>
      <c r="I167" s="288">
        <f t="shared" si="3"/>
        <v>1</v>
      </c>
      <c r="J167" s="288"/>
      <c r="K167" s="288"/>
      <c r="L167" s="288">
        <v>1</v>
      </c>
      <c r="M167" s="288"/>
      <c r="N167" s="288"/>
      <c r="O167" s="288">
        <v>1</v>
      </c>
      <c r="P167" s="288"/>
      <c r="Q167" s="288"/>
    </row>
    <row r="168" spans="1:17" ht="15">
      <c r="A168" s="288"/>
      <c r="B168" s="347"/>
      <c r="C168" s="274" t="s">
        <v>749</v>
      </c>
      <c r="D168" s="274" t="s">
        <v>750</v>
      </c>
      <c r="E168" s="277" t="s">
        <v>708</v>
      </c>
      <c r="F168" s="288">
        <v>10</v>
      </c>
      <c r="G168" s="288" t="s">
        <v>11</v>
      </c>
      <c r="H168" s="288">
        <v>0.4</v>
      </c>
      <c r="I168" s="288">
        <f t="shared" si="3"/>
        <v>1</v>
      </c>
      <c r="J168" s="288"/>
      <c r="K168" s="288"/>
      <c r="L168" s="288">
        <v>1</v>
      </c>
      <c r="M168" s="288"/>
      <c r="N168" s="288"/>
      <c r="O168" s="288">
        <v>1</v>
      </c>
      <c r="P168" s="288"/>
      <c r="Q168" s="288"/>
    </row>
    <row r="169" spans="1:17" ht="15">
      <c r="A169" s="288"/>
      <c r="B169" s="347"/>
      <c r="C169" s="274" t="s">
        <v>751</v>
      </c>
      <c r="D169" s="274" t="s">
        <v>752</v>
      </c>
      <c r="E169" s="277" t="s">
        <v>709</v>
      </c>
      <c r="F169" s="288">
        <v>10</v>
      </c>
      <c r="G169" s="288" t="s">
        <v>11</v>
      </c>
      <c r="H169" s="288">
        <v>0.4</v>
      </c>
      <c r="I169" s="288">
        <f t="shared" si="3"/>
        <v>1</v>
      </c>
      <c r="J169" s="288"/>
      <c r="K169" s="288"/>
      <c r="L169" s="288">
        <v>1</v>
      </c>
      <c r="M169" s="288"/>
      <c r="N169" s="288"/>
      <c r="O169" s="288">
        <v>1</v>
      </c>
      <c r="P169" s="288"/>
      <c r="Q169" s="288"/>
    </row>
    <row r="170" spans="1:17" ht="15">
      <c r="A170" s="288"/>
      <c r="B170" s="347"/>
      <c r="C170" s="274" t="s">
        <v>753</v>
      </c>
      <c r="D170" s="274" t="s">
        <v>756</v>
      </c>
      <c r="E170" s="277" t="s">
        <v>710</v>
      </c>
      <c r="F170" s="288">
        <v>6</v>
      </c>
      <c r="G170" s="288" t="s">
        <v>11</v>
      </c>
      <c r="H170" s="288">
        <v>0.4</v>
      </c>
      <c r="I170" s="288">
        <f t="shared" si="3"/>
        <v>1</v>
      </c>
      <c r="J170" s="288"/>
      <c r="K170" s="288"/>
      <c r="L170" s="288">
        <v>1</v>
      </c>
      <c r="M170" s="288"/>
      <c r="N170" s="288"/>
      <c r="O170" s="288">
        <v>1</v>
      </c>
      <c r="P170" s="288"/>
      <c r="Q170" s="288"/>
    </row>
    <row r="171" spans="1:17" ht="15">
      <c r="A171" s="288"/>
      <c r="B171" s="347"/>
      <c r="C171" s="274" t="s">
        <v>754</v>
      </c>
      <c r="D171" s="274" t="s">
        <v>755</v>
      </c>
      <c r="E171" s="277" t="s">
        <v>713</v>
      </c>
      <c r="F171" s="288">
        <v>6</v>
      </c>
      <c r="G171" s="288" t="s">
        <v>11</v>
      </c>
      <c r="H171" s="288">
        <v>0.4</v>
      </c>
      <c r="I171" s="288">
        <f t="shared" si="3"/>
        <v>1</v>
      </c>
      <c r="J171" s="288"/>
      <c r="K171" s="288"/>
      <c r="L171" s="288">
        <v>1</v>
      </c>
      <c r="M171" s="288"/>
      <c r="N171" s="288"/>
      <c r="O171" s="288">
        <v>1</v>
      </c>
      <c r="P171" s="288"/>
      <c r="Q171" s="288"/>
    </row>
    <row r="172" spans="1:17" ht="15">
      <c r="A172" s="288"/>
      <c r="B172" s="347"/>
      <c r="C172" s="274" t="s">
        <v>753</v>
      </c>
      <c r="D172" s="274" t="s">
        <v>757</v>
      </c>
      <c r="E172" s="277" t="s">
        <v>711</v>
      </c>
      <c r="F172" s="288">
        <v>6</v>
      </c>
      <c r="G172" s="288" t="s">
        <v>11</v>
      </c>
      <c r="H172" s="288">
        <v>0.4</v>
      </c>
      <c r="I172" s="288">
        <f t="shared" si="3"/>
        <v>2</v>
      </c>
      <c r="J172" s="288"/>
      <c r="K172" s="288"/>
      <c r="L172" s="288">
        <v>2</v>
      </c>
      <c r="M172" s="288"/>
      <c r="N172" s="288"/>
      <c r="O172" s="288">
        <v>2</v>
      </c>
      <c r="P172" s="288"/>
      <c r="Q172" s="288"/>
    </row>
    <row r="173" spans="1:17" ht="15">
      <c r="A173" s="288"/>
      <c r="B173" s="347"/>
      <c r="C173" s="274" t="s">
        <v>749</v>
      </c>
      <c r="D173" s="274" t="s">
        <v>750</v>
      </c>
      <c r="E173" s="277" t="s">
        <v>712</v>
      </c>
      <c r="F173" s="288">
        <v>10</v>
      </c>
      <c r="G173" s="288" t="s">
        <v>11</v>
      </c>
      <c r="H173" s="288">
        <v>0.4</v>
      </c>
      <c r="I173" s="288">
        <f t="shared" si="3"/>
        <v>2</v>
      </c>
      <c r="J173" s="288"/>
      <c r="K173" s="288"/>
      <c r="L173" s="288">
        <v>2</v>
      </c>
      <c r="M173" s="288"/>
      <c r="N173" s="288"/>
      <c r="O173" s="288">
        <v>2</v>
      </c>
      <c r="P173" s="288"/>
      <c r="Q173" s="288"/>
    </row>
    <row r="174" spans="1:17" ht="16.5" customHeight="1">
      <c r="A174" s="288"/>
      <c r="B174" s="347"/>
      <c r="C174" s="274" t="s">
        <v>674</v>
      </c>
      <c r="D174" s="274" t="s">
        <v>675</v>
      </c>
      <c r="E174" s="275" t="s">
        <v>714</v>
      </c>
      <c r="F174" s="288">
        <v>10</v>
      </c>
      <c r="G174" s="288" t="s">
        <v>661</v>
      </c>
      <c r="H174" s="288">
        <v>0.4</v>
      </c>
      <c r="I174" s="288">
        <f t="shared" si="3"/>
        <v>16</v>
      </c>
      <c r="J174" s="288"/>
      <c r="K174" s="288">
        <v>16</v>
      </c>
      <c r="L174" s="288"/>
      <c r="M174" s="288"/>
      <c r="N174" s="288"/>
      <c r="O174" s="288"/>
      <c r="P174" s="288">
        <v>16</v>
      </c>
      <c r="Q174" s="288"/>
    </row>
    <row r="175" spans="1:17" ht="15">
      <c r="A175" s="288"/>
      <c r="B175" s="347"/>
      <c r="C175" s="274" t="s">
        <v>758</v>
      </c>
      <c r="D175" s="274" t="s">
        <v>759</v>
      </c>
      <c r="E175" s="275" t="s">
        <v>715</v>
      </c>
      <c r="F175" s="288">
        <v>10</v>
      </c>
      <c r="G175" s="288" t="s">
        <v>661</v>
      </c>
      <c r="H175" s="288">
        <v>0.4</v>
      </c>
      <c r="I175" s="288">
        <f t="shared" si="3"/>
        <v>10</v>
      </c>
      <c r="J175" s="288"/>
      <c r="K175" s="288">
        <v>10</v>
      </c>
      <c r="L175" s="288"/>
      <c r="M175" s="288"/>
      <c r="N175" s="288"/>
      <c r="O175" s="288"/>
      <c r="P175" s="288">
        <v>10</v>
      </c>
      <c r="Q175" s="288"/>
    </row>
    <row r="176" spans="1:17" ht="15">
      <c r="A176" s="288"/>
      <c r="B176" s="347"/>
      <c r="C176" s="274" t="s">
        <v>758</v>
      </c>
      <c r="D176" s="274" t="s">
        <v>759</v>
      </c>
      <c r="E176" s="275" t="s">
        <v>716</v>
      </c>
      <c r="F176" s="288">
        <v>10</v>
      </c>
      <c r="G176" s="288" t="s">
        <v>661</v>
      </c>
      <c r="H176" s="288">
        <v>0.4</v>
      </c>
      <c r="I176" s="288">
        <f t="shared" si="3"/>
        <v>10</v>
      </c>
      <c r="J176" s="288"/>
      <c r="K176" s="288">
        <v>10</v>
      </c>
      <c r="L176" s="288"/>
      <c r="M176" s="288"/>
      <c r="N176" s="288"/>
      <c r="O176" s="288"/>
      <c r="P176" s="288">
        <v>10</v>
      </c>
      <c r="Q176" s="288"/>
    </row>
    <row r="177" spans="1:17" ht="15">
      <c r="A177" s="288"/>
      <c r="B177" s="347"/>
      <c r="C177" s="274" t="s">
        <v>758</v>
      </c>
      <c r="D177" s="274" t="s">
        <v>759</v>
      </c>
      <c r="E177" s="279" t="s">
        <v>717</v>
      </c>
      <c r="F177" s="288">
        <v>10</v>
      </c>
      <c r="G177" s="288" t="s">
        <v>661</v>
      </c>
      <c r="H177" s="288">
        <v>0.4</v>
      </c>
      <c r="I177" s="288">
        <f t="shared" si="3"/>
        <v>14</v>
      </c>
      <c r="J177" s="288"/>
      <c r="K177" s="288">
        <v>12</v>
      </c>
      <c r="L177" s="288">
        <v>2</v>
      </c>
      <c r="M177" s="288"/>
      <c r="N177" s="288"/>
      <c r="O177" s="288"/>
      <c r="P177" s="288">
        <v>14</v>
      </c>
      <c r="Q177" s="288"/>
    </row>
    <row r="178" spans="1:17" ht="15">
      <c r="A178" s="288"/>
      <c r="B178" s="347"/>
      <c r="C178" s="274" t="s">
        <v>758</v>
      </c>
      <c r="D178" s="274" t="s">
        <v>759</v>
      </c>
      <c r="E178" s="279" t="s">
        <v>718</v>
      </c>
      <c r="F178" s="288">
        <v>10</v>
      </c>
      <c r="G178" s="288" t="s">
        <v>661</v>
      </c>
      <c r="H178" s="288">
        <v>0.4</v>
      </c>
      <c r="I178" s="288">
        <f t="shared" si="3"/>
        <v>14</v>
      </c>
      <c r="J178" s="288"/>
      <c r="K178" s="288">
        <v>12</v>
      </c>
      <c r="L178" s="288">
        <v>2</v>
      </c>
      <c r="M178" s="288"/>
      <c r="N178" s="288"/>
      <c r="O178" s="288"/>
      <c r="P178" s="288">
        <v>14</v>
      </c>
      <c r="Q178" s="288"/>
    </row>
    <row r="179" spans="1:17" ht="15">
      <c r="A179" s="288"/>
      <c r="B179" s="347"/>
      <c r="C179" s="274" t="s">
        <v>760</v>
      </c>
      <c r="D179" s="274" t="s">
        <v>761</v>
      </c>
      <c r="E179" s="279" t="s">
        <v>719</v>
      </c>
      <c r="F179" s="288">
        <v>10</v>
      </c>
      <c r="G179" s="288" t="s">
        <v>661</v>
      </c>
      <c r="H179" s="288">
        <v>0.4</v>
      </c>
      <c r="I179" s="288">
        <f t="shared" si="3"/>
        <v>14</v>
      </c>
      <c r="J179" s="288"/>
      <c r="K179" s="288">
        <v>12</v>
      </c>
      <c r="L179" s="288">
        <v>2</v>
      </c>
      <c r="M179" s="288"/>
      <c r="N179" s="288"/>
      <c r="O179" s="288"/>
      <c r="P179" s="288">
        <v>14</v>
      </c>
      <c r="Q179" s="288"/>
    </row>
    <row r="180" spans="1:17" ht="15">
      <c r="A180" s="288"/>
      <c r="B180" s="347"/>
      <c r="C180" s="274" t="s">
        <v>758</v>
      </c>
      <c r="D180" s="274" t="s">
        <v>759</v>
      </c>
      <c r="E180" s="279" t="s">
        <v>720</v>
      </c>
      <c r="F180" s="288">
        <v>10</v>
      </c>
      <c r="G180" s="288" t="s">
        <v>661</v>
      </c>
      <c r="H180" s="288">
        <v>0.4</v>
      </c>
      <c r="I180" s="288">
        <f t="shared" si="3"/>
        <v>14</v>
      </c>
      <c r="J180" s="288"/>
      <c r="K180" s="288">
        <v>12</v>
      </c>
      <c r="L180" s="288">
        <v>2</v>
      </c>
      <c r="M180" s="288"/>
      <c r="N180" s="288"/>
      <c r="O180" s="288"/>
      <c r="P180" s="288">
        <v>14</v>
      </c>
      <c r="Q180" s="288"/>
    </row>
    <row r="181" spans="1:17" ht="15">
      <c r="A181" s="288"/>
      <c r="B181" s="347"/>
      <c r="C181" s="274" t="s">
        <v>762</v>
      </c>
      <c r="D181" s="274" t="s">
        <v>763</v>
      </c>
      <c r="E181" s="279" t="s">
        <v>721</v>
      </c>
      <c r="F181" s="288">
        <v>10</v>
      </c>
      <c r="G181" s="288" t="s">
        <v>661</v>
      </c>
      <c r="H181" s="288">
        <v>0.4</v>
      </c>
      <c r="I181" s="288">
        <f t="shared" si="3"/>
        <v>32</v>
      </c>
      <c r="J181" s="288"/>
      <c r="K181" s="288">
        <v>32</v>
      </c>
      <c r="L181" s="288"/>
      <c r="M181" s="288"/>
      <c r="N181" s="288"/>
      <c r="O181" s="288"/>
      <c r="P181" s="288">
        <v>32</v>
      </c>
      <c r="Q181" s="288"/>
    </row>
    <row r="182" spans="1:17" ht="30">
      <c r="A182" s="288"/>
      <c r="B182" s="347"/>
      <c r="C182" s="274" t="s">
        <v>764</v>
      </c>
      <c r="D182" s="274" t="s">
        <v>765</v>
      </c>
      <c r="E182" s="279" t="s">
        <v>722</v>
      </c>
      <c r="F182" s="288">
        <v>6</v>
      </c>
      <c r="G182" s="288" t="s">
        <v>11</v>
      </c>
      <c r="H182" s="288">
        <v>0.4</v>
      </c>
      <c r="I182" s="288">
        <f t="shared" si="3"/>
        <v>1</v>
      </c>
      <c r="J182" s="288"/>
      <c r="K182" s="288">
        <v>1</v>
      </c>
      <c r="L182" s="288"/>
      <c r="M182" s="288"/>
      <c r="N182" s="288"/>
      <c r="O182" s="296"/>
      <c r="P182" s="288">
        <v>1</v>
      </c>
      <c r="Q182" s="288"/>
    </row>
    <row r="183" spans="1:17" ht="18" customHeight="1">
      <c r="A183" s="288"/>
      <c r="B183" s="347"/>
      <c r="C183" s="274" t="s">
        <v>767</v>
      </c>
      <c r="D183" s="274" t="s">
        <v>766</v>
      </c>
      <c r="E183" s="279" t="s">
        <v>723</v>
      </c>
      <c r="F183" s="288">
        <v>10</v>
      </c>
      <c r="G183" s="288" t="s">
        <v>11</v>
      </c>
      <c r="H183" s="288">
        <v>0.4</v>
      </c>
      <c r="I183" s="288">
        <f t="shared" si="3"/>
        <v>1</v>
      </c>
      <c r="J183" s="288"/>
      <c r="K183" s="288"/>
      <c r="L183" s="288">
        <v>1</v>
      </c>
      <c r="M183" s="288"/>
      <c r="N183" s="288"/>
      <c r="O183" s="296"/>
      <c r="P183" s="288">
        <v>1</v>
      </c>
      <c r="Q183" s="288"/>
    </row>
    <row r="184" spans="1:17" ht="15">
      <c r="A184" s="288"/>
      <c r="B184" s="347"/>
      <c r="C184" s="274" t="s">
        <v>768</v>
      </c>
      <c r="D184" s="274" t="s">
        <v>769</v>
      </c>
      <c r="E184" s="279" t="s">
        <v>724</v>
      </c>
      <c r="F184" s="288">
        <v>10</v>
      </c>
      <c r="G184" s="288" t="s">
        <v>11</v>
      </c>
      <c r="H184" s="288">
        <v>0.4</v>
      </c>
      <c r="I184" s="288">
        <f t="shared" si="3"/>
        <v>1</v>
      </c>
      <c r="J184" s="288"/>
      <c r="K184" s="288"/>
      <c r="L184" s="288">
        <v>1</v>
      </c>
      <c r="M184" s="288"/>
      <c r="N184" s="288"/>
      <c r="O184" s="296"/>
      <c r="P184" s="288">
        <v>1</v>
      </c>
      <c r="Q184" s="288"/>
    </row>
    <row r="185" spans="1:17" ht="15">
      <c r="A185" s="288"/>
      <c r="B185" s="347"/>
      <c r="C185" s="274" t="s">
        <v>668</v>
      </c>
      <c r="D185" s="274" t="s">
        <v>669</v>
      </c>
      <c r="E185" s="279" t="s">
        <v>725</v>
      </c>
      <c r="F185" s="288">
        <v>10</v>
      </c>
      <c r="G185" s="288" t="s">
        <v>11</v>
      </c>
      <c r="H185" s="288">
        <v>0.4</v>
      </c>
      <c r="I185" s="288">
        <f t="shared" si="3"/>
        <v>1</v>
      </c>
      <c r="J185" s="288"/>
      <c r="K185" s="288"/>
      <c r="L185" s="288">
        <v>1</v>
      </c>
      <c r="M185" s="288"/>
      <c r="N185" s="288"/>
      <c r="O185" s="296"/>
      <c r="P185" s="288">
        <v>1</v>
      </c>
      <c r="Q185" s="288"/>
    </row>
    <row r="186" spans="1:17" ht="15">
      <c r="A186" s="288"/>
      <c r="B186" s="347"/>
      <c r="C186" s="274" t="s">
        <v>770</v>
      </c>
      <c r="D186" s="274" t="s">
        <v>660</v>
      </c>
      <c r="E186" s="278" t="s">
        <v>726</v>
      </c>
      <c r="F186" s="288">
        <v>10</v>
      </c>
      <c r="G186" s="288" t="s">
        <v>11</v>
      </c>
      <c r="H186" s="288">
        <v>0.4</v>
      </c>
      <c r="I186" s="288">
        <f t="shared" si="3"/>
        <v>1</v>
      </c>
      <c r="J186" s="288"/>
      <c r="K186" s="288"/>
      <c r="L186" s="288">
        <v>1</v>
      </c>
      <c r="M186" s="288"/>
      <c r="N186" s="288"/>
      <c r="O186" s="296"/>
      <c r="P186" s="288">
        <v>1</v>
      </c>
      <c r="Q186" s="288"/>
    </row>
    <row r="187" spans="1:17" ht="15">
      <c r="A187" s="288"/>
      <c r="B187" s="347"/>
      <c r="C187" s="274" t="s">
        <v>771</v>
      </c>
      <c r="D187" s="274" t="s">
        <v>665</v>
      </c>
      <c r="E187" s="277" t="s">
        <v>727</v>
      </c>
      <c r="F187" s="288">
        <v>10</v>
      </c>
      <c r="G187" s="288" t="s">
        <v>11</v>
      </c>
      <c r="H187" s="288">
        <v>0.4</v>
      </c>
      <c r="I187" s="288">
        <f t="shared" si="3"/>
        <v>1</v>
      </c>
      <c r="J187" s="288"/>
      <c r="K187" s="288"/>
      <c r="L187" s="288">
        <v>1</v>
      </c>
      <c r="M187" s="288"/>
      <c r="N187" s="288"/>
      <c r="O187" s="288"/>
      <c r="P187" s="288">
        <v>1</v>
      </c>
      <c r="Q187" s="288"/>
    </row>
    <row r="188" spans="1:17" ht="15">
      <c r="A188" s="288"/>
      <c r="B188" s="347"/>
      <c r="C188" s="274" t="s">
        <v>772</v>
      </c>
      <c r="D188" s="274" t="s">
        <v>773</v>
      </c>
      <c r="E188" s="275" t="s">
        <v>728</v>
      </c>
      <c r="F188" s="288">
        <v>6</v>
      </c>
      <c r="G188" s="288" t="s">
        <v>11</v>
      </c>
      <c r="H188" s="288">
        <v>0.4</v>
      </c>
      <c r="I188" s="288">
        <f t="shared" si="3"/>
        <v>1</v>
      </c>
      <c r="J188" s="288"/>
      <c r="K188" s="288"/>
      <c r="L188" s="288">
        <v>1</v>
      </c>
      <c r="M188" s="288"/>
      <c r="N188" s="288"/>
      <c r="O188" s="288"/>
      <c r="P188" s="288">
        <v>1</v>
      </c>
      <c r="Q188" s="288"/>
    </row>
    <row r="189" spans="1:17" ht="15">
      <c r="A189" s="288"/>
      <c r="B189" s="347"/>
      <c r="C189" s="274" t="s">
        <v>774</v>
      </c>
      <c r="D189" s="274" t="s">
        <v>775</v>
      </c>
      <c r="E189" s="275" t="s">
        <v>729</v>
      </c>
      <c r="F189" s="288">
        <v>6</v>
      </c>
      <c r="G189" s="288" t="s">
        <v>11</v>
      </c>
      <c r="H189" s="288">
        <v>0.4</v>
      </c>
      <c r="I189" s="288">
        <f t="shared" si="3"/>
        <v>1</v>
      </c>
      <c r="J189" s="288"/>
      <c r="K189" s="288"/>
      <c r="L189" s="288">
        <v>1</v>
      </c>
      <c r="M189" s="288"/>
      <c r="N189" s="288"/>
      <c r="O189" s="288"/>
      <c r="P189" s="288">
        <v>1</v>
      </c>
      <c r="Q189" s="288"/>
    </row>
    <row r="190" spans="1:17" ht="15">
      <c r="A190" s="288"/>
      <c r="B190" s="348"/>
      <c r="C190" s="274" t="s">
        <v>758</v>
      </c>
      <c r="D190" s="274" t="s">
        <v>776</v>
      </c>
      <c r="E190" s="299" t="s">
        <v>730</v>
      </c>
      <c r="F190" s="288">
        <v>10</v>
      </c>
      <c r="G190" s="288" t="s">
        <v>661</v>
      </c>
      <c r="H190" s="288">
        <v>0.4</v>
      </c>
      <c r="I190" s="288">
        <f t="shared" si="3"/>
        <v>8</v>
      </c>
      <c r="J190" s="288"/>
      <c r="K190" s="288">
        <v>8</v>
      </c>
      <c r="L190" s="288"/>
      <c r="M190" s="288"/>
      <c r="N190" s="288"/>
      <c r="O190" s="288"/>
      <c r="P190" s="288">
        <v>8</v>
      </c>
      <c r="Q190" s="288"/>
    </row>
    <row r="191" spans="1:17" ht="15">
      <c r="A191" s="206"/>
      <c r="B191" s="206" t="s">
        <v>370</v>
      </c>
      <c r="C191" s="206"/>
      <c r="D191" s="206"/>
      <c r="E191" s="228"/>
      <c r="F191" s="206"/>
      <c r="G191" s="226"/>
      <c r="H191" s="206"/>
      <c r="I191" s="206">
        <f>J191+K191+L191+Q191</f>
        <v>3946</v>
      </c>
      <c r="J191" s="206">
        <f aca="true" t="shared" si="4" ref="J191:Q191">SUM(J17:J190)</f>
        <v>0</v>
      </c>
      <c r="K191" s="206">
        <f t="shared" si="4"/>
        <v>220</v>
      </c>
      <c r="L191" s="206">
        <f t="shared" si="4"/>
        <v>3726</v>
      </c>
      <c r="M191" s="206">
        <f t="shared" si="4"/>
        <v>3</v>
      </c>
      <c r="N191" s="206">
        <f t="shared" si="4"/>
        <v>3</v>
      </c>
      <c r="O191" s="206">
        <f t="shared" si="4"/>
        <v>213</v>
      </c>
      <c r="P191" s="206">
        <f t="shared" si="4"/>
        <v>3727</v>
      </c>
      <c r="Q191" s="206">
        <f t="shared" si="4"/>
        <v>0</v>
      </c>
    </row>
    <row r="196" spans="1:18" ht="15.75">
      <c r="A196" s="223" t="s">
        <v>231</v>
      </c>
      <c r="B196" s="221"/>
      <c r="C196" s="222"/>
      <c r="D196" s="222"/>
      <c r="E196" s="300"/>
      <c r="F196" s="222"/>
      <c r="G196" s="222"/>
      <c r="H196" s="222"/>
      <c r="I196" s="223" t="s">
        <v>238</v>
      </c>
      <c r="J196" s="222"/>
      <c r="K196" s="222"/>
      <c r="L196" s="222"/>
      <c r="M196" s="222"/>
      <c r="N196" s="222"/>
      <c r="O196" s="222"/>
      <c r="P196" s="222"/>
      <c r="R196" s="222"/>
    </row>
  </sheetData>
  <sheetProtection/>
  <mergeCells count="23">
    <mergeCell ref="I13:Q13"/>
    <mergeCell ref="M14:P14"/>
    <mergeCell ref="Q14:Q15"/>
    <mergeCell ref="A10:Q10"/>
    <mergeCell ref="G14:G15"/>
    <mergeCell ref="H14:H15"/>
    <mergeCell ref="B17:B44"/>
    <mergeCell ref="B45:B98"/>
    <mergeCell ref="E14:E15"/>
    <mergeCell ref="F14:F15"/>
    <mergeCell ref="I14:I15"/>
    <mergeCell ref="J14:L14"/>
    <mergeCell ref="G13:H13"/>
    <mergeCell ref="S121:S122"/>
    <mergeCell ref="B99:B151"/>
    <mergeCell ref="B152:B190"/>
    <mergeCell ref="A7:Q7"/>
    <mergeCell ref="A13:A15"/>
    <mergeCell ref="B13:B15"/>
    <mergeCell ref="C13:C15"/>
    <mergeCell ref="D13:D15"/>
    <mergeCell ref="E13:F13"/>
    <mergeCell ref="A9:Q9"/>
  </mergeCells>
  <printOptions horizontalCentered="1"/>
  <pageMargins left="0.1968503937007874" right="0.3937007874015748" top="0.7874015748031497" bottom="0.3937007874015748" header="0" footer="0"/>
  <pageSetup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SheetLayoutView="100" zoomScalePageLayoutView="0" workbookViewId="0" topLeftCell="A10">
      <selection activeCell="C27" sqref="C27"/>
    </sheetView>
  </sheetViews>
  <sheetFormatPr defaultColWidth="9.00390625" defaultRowHeight="12.75"/>
  <cols>
    <col min="1" max="1" width="6.625" style="122" bestFit="1" customWidth="1"/>
    <col min="2" max="2" width="49.625" style="122" customWidth="1"/>
    <col min="3" max="3" width="42.25390625" style="122" customWidth="1"/>
    <col min="4" max="4" width="15.375" style="122" customWidth="1"/>
    <col min="5" max="16384" width="9.125" style="122" customWidth="1"/>
  </cols>
  <sheetData>
    <row r="1" s="149" customFormat="1" ht="12.75" customHeight="1">
      <c r="D1" s="149" t="s">
        <v>371</v>
      </c>
    </row>
    <row r="2" s="149" customFormat="1" ht="12.75" customHeight="1">
      <c r="D2" s="149" t="s">
        <v>252</v>
      </c>
    </row>
    <row r="3" s="149" customFormat="1" ht="12.75" customHeight="1">
      <c r="D3" s="149" t="s">
        <v>253</v>
      </c>
    </row>
    <row r="6" spans="1:4" s="119" customFormat="1" ht="53.25" customHeight="1">
      <c r="A6" s="362" t="s">
        <v>691</v>
      </c>
      <c r="B6" s="362"/>
      <c r="C6" s="362"/>
      <c r="D6" s="362"/>
    </row>
    <row r="7" spans="2:4" s="119" customFormat="1" ht="15">
      <c r="B7" s="120" t="s">
        <v>234</v>
      </c>
      <c r="C7" s="120"/>
      <c r="D7" s="120"/>
    </row>
    <row r="8" spans="1:4" s="119" customFormat="1" ht="17.25" customHeight="1">
      <c r="A8" s="358" t="s">
        <v>230</v>
      </c>
      <c r="B8" s="359"/>
      <c r="C8" s="359"/>
      <c r="D8" s="359"/>
    </row>
    <row r="9" spans="1:4" s="119" customFormat="1" ht="15" customHeight="1">
      <c r="A9" s="360" t="s">
        <v>235</v>
      </c>
      <c r="B9" s="361"/>
      <c r="C9" s="361"/>
      <c r="D9" s="361"/>
    </row>
    <row r="10" spans="1:4" s="119" customFormat="1" ht="15" customHeight="1">
      <c r="A10" s="236"/>
      <c r="B10" s="235"/>
      <c r="C10" s="235"/>
      <c r="D10" s="235"/>
    </row>
    <row r="11" spans="1:4" s="119" customFormat="1" ht="15">
      <c r="A11" s="121"/>
      <c r="B11" s="121"/>
      <c r="C11" s="121"/>
      <c r="D11" s="121"/>
    </row>
    <row r="12" spans="1:4" s="119" customFormat="1" ht="33" customHeight="1">
      <c r="A12" s="238" t="s">
        <v>60</v>
      </c>
      <c r="B12" s="238" t="s">
        <v>236</v>
      </c>
      <c r="C12" s="238" t="s">
        <v>237</v>
      </c>
      <c r="D12" s="238" t="s">
        <v>255</v>
      </c>
    </row>
    <row r="13" spans="1:4" s="119" customFormat="1" ht="45">
      <c r="A13" s="146">
        <v>1</v>
      </c>
      <c r="B13" s="190" t="s">
        <v>376</v>
      </c>
      <c r="C13" s="240" t="s">
        <v>381</v>
      </c>
      <c r="D13" s="287">
        <v>3946</v>
      </c>
    </row>
    <row r="14" spans="1:4" s="119" customFormat="1" ht="24">
      <c r="A14" s="239" t="s">
        <v>386</v>
      </c>
      <c r="B14" s="190" t="s">
        <v>377</v>
      </c>
      <c r="C14" s="240" t="s">
        <v>381</v>
      </c>
      <c r="D14" s="237">
        <v>3</v>
      </c>
    </row>
    <row r="15" spans="1:4" s="119" customFormat="1" ht="27.75" customHeight="1">
      <c r="A15" s="239" t="s">
        <v>387</v>
      </c>
      <c r="B15" s="190" t="s">
        <v>378</v>
      </c>
      <c r="C15" s="240" t="s">
        <v>381</v>
      </c>
      <c r="D15" s="237">
        <v>3</v>
      </c>
    </row>
    <row r="16" spans="1:4" s="119" customFormat="1" ht="29.25" customHeight="1">
      <c r="A16" s="239" t="s">
        <v>388</v>
      </c>
      <c r="B16" s="190" t="s">
        <v>379</v>
      </c>
      <c r="C16" s="240" t="s">
        <v>381</v>
      </c>
      <c r="D16" s="287">
        <v>171</v>
      </c>
    </row>
    <row r="17" spans="1:4" s="119" customFormat="1" ht="30.75" customHeight="1">
      <c r="A17" s="239" t="s">
        <v>389</v>
      </c>
      <c r="B17" s="190" t="s">
        <v>380</v>
      </c>
      <c r="C17" s="240" t="s">
        <v>381</v>
      </c>
      <c r="D17" s="287">
        <v>3769</v>
      </c>
    </row>
    <row r="18" spans="1:4" ht="60">
      <c r="A18" s="146">
        <v>2</v>
      </c>
      <c r="B18" s="190" t="s">
        <v>382</v>
      </c>
      <c r="C18" s="240" t="s">
        <v>393</v>
      </c>
      <c r="D18" s="286">
        <f>'8.1'!I22*'8.1'!M22/'8.3'!D13</f>
        <v>0.429295489102889</v>
      </c>
    </row>
    <row r="19" spans="1:4" ht="60">
      <c r="A19" s="146">
        <v>3</v>
      </c>
      <c r="B19" s="190" t="s">
        <v>383</v>
      </c>
      <c r="C19" s="240" t="s">
        <v>392</v>
      </c>
      <c r="D19" s="286">
        <f>'8.1'!M22/'8.3'!D13</f>
        <v>0.06132792701469843</v>
      </c>
    </row>
    <row r="20" spans="1:4" ht="60">
      <c r="A20" s="146">
        <v>4</v>
      </c>
      <c r="B20" s="190" t="s">
        <v>384</v>
      </c>
      <c r="C20" s="240" t="s">
        <v>391</v>
      </c>
      <c r="D20" s="286">
        <v>0</v>
      </c>
    </row>
    <row r="21" spans="1:4" ht="48">
      <c r="A21" s="146">
        <v>5</v>
      </c>
      <c r="B21" s="190" t="s">
        <v>385</v>
      </c>
      <c r="C21" s="240" t="s">
        <v>390</v>
      </c>
      <c r="D21" s="286">
        <v>0</v>
      </c>
    </row>
    <row r="25" spans="1:4" s="156" customFormat="1" ht="15.75">
      <c r="A25" s="156" t="str">
        <f>'[1]1.1'!B31</f>
        <v>Директор ООО "Кубаньэлектросеть"</v>
      </c>
      <c r="D25" s="162" t="str">
        <f>'[1]1.1'!D31</f>
        <v>В.А. Черкашин</v>
      </c>
    </row>
  </sheetData>
  <sheetProtection/>
  <mergeCells count="3">
    <mergeCell ref="A8:D8"/>
    <mergeCell ref="A9:D9"/>
    <mergeCell ref="A6:D6"/>
  </mergeCells>
  <dataValidations count="3">
    <dataValidation allowBlank="1" showInputMessage="1" showErrorMessage="1" prompt="В соответствии с заключенными договорами по передаче электроэнергии" sqref="D13:D15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D16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D17"/>
  </dataValidation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2" t="s">
        <v>56</v>
      </c>
    </row>
    <row r="2" ht="20.25" customHeight="1">
      <c r="E2" s="32" t="s">
        <v>121</v>
      </c>
    </row>
    <row r="3" ht="20.25" customHeight="1">
      <c r="E3" s="32" t="s">
        <v>172</v>
      </c>
    </row>
    <row r="4" ht="20.25" customHeight="1">
      <c r="E4" s="32"/>
    </row>
    <row r="5" spans="1:5" ht="15.75">
      <c r="A5" s="24" t="s">
        <v>122</v>
      </c>
      <c r="B5" s="24"/>
      <c r="C5" s="24"/>
      <c r="D5" s="24"/>
      <c r="E5" s="24"/>
    </row>
    <row r="6" spans="1:5" ht="14.25" customHeight="1">
      <c r="A6" s="24" t="s">
        <v>123</v>
      </c>
      <c r="B6" s="24"/>
      <c r="C6" s="24"/>
      <c r="D6" s="24"/>
      <c r="E6" s="24"/>
    </row>
    <row r="7" spans="1:5" ht="14.25" customHeight="1">
      <c r="A7" s="24"/>
      <c r="B7" s="24"/>
      <c r="C7" s="24"/>
      <c r="D7" s="24"/>
      <c r="E7" s="24"/>
    </row>
    <row r="8" ht="3.75" customHeight="1"/>
    <row r="9" spans="1:5" s="9" customFormat="1" ht="12.75" customHeight="1">
      <c r="A9" s="363" t="s">
        <v>60</v>
      </c>
      <c r="B9" s="363" t="s">
        <v>13</v>
      </c>
      <c r="C9" s="30" t="s">
        <v>14</v>
      </c>
      <c r="D9" s="30"/>
      <c r="E9" s="363" t="s">
        <v>124</v>
      </c>
    </row>
    <row r="10" spans="1:5" s="9" customFormat="1" ht="30">
      <c r="A10" s="364"/>
      <c r="B10" s="364"/>
      <c r="C10" s="23" t="s">
        <v>125</v>
      </c>
      <c r="D10" s="23" t="s">
        <v>126</v>
      </c>
      <c r="E10" s="364"/>
    </row>
    <row r="11" spans="1:5" s="9" customFormat="1" ht="18.75">
      <c r="A11" s="30"/>
      <c r="B11" s="33" t="s">
        <v>207</v>
      </c>
      <c r="C11" s="34"/>
      <c r="D11" s="34"/>
      <c r="E11" s="34"/>
    </row>
    <row r="12" spans="1:5" s="9" customFormat="1" ht="12.75">
      <c r="A12" s="30"/>
      <c r="B12" s="35" t="s">
        <v>175</v>
      </c>
      <c r="C12" s="74">
        <v>23960</v>
      </c>
      <c r="D12" s="74">
        <v>10968</v>
      </c>
      <c r="E12" s="74"/>
    </row>
    <row r="13" spans="1:5" s="9" customFormat="1" ht="12.75">
      <c r="A13" s="30"/>
      <c r="B13" s="36" t="s">
        <v>127</v>
      </c>
      <c r="C13" s="74">
        <v>23002</v>
      </c>
      <c r="D13" s="74">
        <v>10551</v>
      </c>
      <c r="E13" s="74"/>
    </row>
    <row r="14" spans="1:5" s="10" customFormat="1" ht="18.75">
      <c r="A14" s="37" t="s">
        <v>119</v>
      </c>
      <c r="B14" s="36" t="s">
        <v>128</v>
      </c>
      <c r="C14" s="75"/>
      <c r="D14" s="75"/>
      <c r="E14" s="75"/>
    </row>
    <row r="15" spans="1:5" s="10" customFormat="1" ht="25.5">
      <c r="A15" s="365" t="s">
        <v>15</v>
      </c>
      <c r="B15" s="36" t="s">
        <v>176</v>
      </c>
      <c r="C15" s="76" t="s">
        <v>129</v>
      </c>
      <c r="D15" s="75" t="s">
        <v>129</v>
      </c>
      <c r="E15" s="75" t="s">
        <v>11</v>
      </c>
    </row>
    <row r="16" spans="1:5" s="10" customFormat="1" ht="25.5">
      <c r="A16" s="366"/>
      <c r="B16" s="40" t="s">
        <v>130</v>
      </c>
      <c r="C16" s="77">
        <v>3</v>
      </c>
      <c r="D16" s="78">
        <v>3</v>
      </c>
      <c r="E16" s="78"/>
    </row>
    <row r="17" spans="1:5" s="10" customFormat="1" ht="12.75">
      <c r="A17" s="366"/>
      <c r="B17" s="40" t="s">
        <v>131</v>
      </c>
      <c r="C17" s="77">
        <v>125</v>
      </c>
      <c r="D17" s="78">
        <v>128</v>
      </c>
      <c r="E17" s="78"/>
    </row>
    <row r="18" spans="1:5" s="10" customFormat="1" ht="38.25">
      <c r="A18" s="38" t="s">
        <v>83</v>
      </c>
      <c r="B18" s="36" t="s">
        <v>177</v>
      </c>
      <c r="C18" s="76" t="s">
        <v>129</v>
      </c>
      <c r="D18" s="75" t="s">
        <v>129</v>
      </c>
      <c r="E18" s="78" t="s">
        <v>11</v>
      </c>
    </row>
    <row r="19" spans="1:5" s="10" customFormat="1" ht="25.5">
      <c r="A19" s="39" t="s">
        <v>16</v>
      </c>
      <c r="B19" s="40" t="s">
        <v>80</v>
      </c>
      <c r="C19" s="77">
        <v>5</v>
      </c>
      <c r="D19" s="78">
        <v>6</v>
      </c>
      <c r="E19" s="78"/>
    </row>
    <row r="20" spans="1:5" s="10" customFormat="1" ht="25.5">
      <c r="A20" s="39" t="s">
        <v>17</v>
      </c>
      <c r="B20" s="40" t="s">
        <v>132</v>
      </c>
      <c r="C20" s="77">
        <v>1</v>
      </c>
      <c r="D20" s="77">
        <v>1</v>
      </c>
      <c r="E20" s="78"/>
    </row>
    <row r="21" spans="1:5" s="10" customFormat="1" ht="25.5">
      <c r="A21" s="39" t="s">
        <v>18</v>
      </c>
      <c r="B21" s="42" t="s">
        <v>82</v>
      </c>
      <c r="C21" s="77">
        <v>3</v>
      </c>
      <c r="D21" s="78">
        <v>3</v>
      </c>
      <c r="E21" s="78"/>
    </row>
    <row r="22" spans="1:5" s="10" customFormat="1" ht="25.5">
      <c r="A22" s="39" t="s">
        <v>19</v>
      </c>
      <c r="B22" s="40" t="s">
        <v>178</v>
      </c>
      <c r="C22" s="77">
        <v>7</v>
      </c>
      <c r="D22" s="77">
        <v>8</v>
      </c>
      <c r="E22" s="78"/>
    </row>
    <row r="23" spans="1:5" s="10" customFormat="1" ht="25.5">
      <c r="A23" s="43" t="s">
        <v>63</v>
      </c>
      <c r="B23" s="44" t="s">
        <v>179</v>
      </c>
      <c r="C23" s="76" t="s">
        <v>129</v>
      </c>
      <c r="D23" s="75" t="s">
        <v>129</v>
      </c>
      <c r="E23" s="78" t="s">
        <v>11</v>
      </c>
    </row>
    <row r="24" spans="1:5" s="10" customFormat="1" ht="25.5">
      <c r="A24" s="45" t="s">
        <v>20</v>
      </c>
      <c r="B24" s="46" t="s">
        <v>104</v>
      </c>
      <c r="C24" s="77">
        <v>1</v>
      </c>
      <c r="D24" s="78">
        <v>1</v>
      </c>
      <c r="E24" s="78"/>
    </row>
    <row r="25" spans="1:5" s="10" customFormat="1" ht="38.25">
      <c r="A25" s="45" t="s">
        <v>21</v>
      </c>
      <c r="B25" s="46" t="s">
        <v>105</v>
      </c>
      <c r="C25" s="77">
        <v>0</v>
      </c>
      <c r="D25" s="78">
        <v>0</v>
      </c>
      <c r="E25" s="78"/>
    </row>
    <row r="26" spans="1:5" s="10" customFormat="1" ht="38.25">
      <c r="A26" s="47" t="s">
        <v>22</v>
      </c>
      <c r="B26" s="48" t="s">
        <v>106</v>
      </c>
      <c r="C26" s="77">
        <v>0</v>
      </c>
      <c r="D26" s="78">
        <v>0</v>
      </c>
      <c r="E26" s="78"/>
    </row>
    <row r="27" spans="1:5" s="10" customFormat="1" ht="38.25">
      <c r="A27" s="49" t="s">
        <v>23</v>
      </c>
      <c r="B27" s="50" t="s">
        <v>180</v>
      </c>
      <c r="C27" s="78">
        <v>1</v>
      </c>
      <c r="D27" s="78">
        <v>1</v>
      </c>
      <c r="E27" s="78"/>
    </row>
    <row r="28" spans="1:5" s="10" customFormat="1" ht="51">
      <c r="A28" s="31" t="s">
        <v>24</v>
      </c>
      <c r="B28" s="35" t="s">
        <v>75</v>
      </c>
      <c r="C28" s="78">
        <v>1</v>
      </c>
      <c r="D28" s="78">
        <v>1</v>
      </c>
      <c r="E28" s="78"/>
    </row>
    <row r="29" spans="1:5" s="10" customFormat="1" ht="38.25">
      <c r="A29" s="51" t="s">
        <v>25</v>
      </c>
      <c r="B29" s="36" t="s">
        <v>181</v>
      </c>
      <c r="C29" s="78">
        <v>0</v>
      </c>
      <c r="D29" s="78">
        <v>0</v>
      </c>
      <c r="E29" s="78"/>
    </row>
    <row r="30" spans="1:5" s="10" customFormat="1" ht="25.5">
      <c r="A30" s="51" t="s">
        <v>71</v>
      </c>
      <c r="B30" s="36" t="s">
        <v>182</v>
      </c>
      <c r="C30" s="76" t="s">
        <v>129</v>
      </c>
      <c r="D30" s="75" t="s">
        <v>129</v>
      </c>
      <c r="E30" s="78" t="s">
        <v>11</v>
      </c>
    </row>
    <row r="31" spans="1:5" s="10" customFormat="1" ht="25.5">
      <c r="A31" s="52" t="s">
        <v>26</v>
      </c>
      <c r="B31" s="40" t="s">
        <v>183</v>
      </c>
      <c r="C31" s="77">
        <v>17012</v>
      </c>
      <c r="D31" s="78">
        <v>8547</v>
      </c>
      <c r="E31" s="78"/>
    </row>
    <row r="32" spans="1:5" s="10" customFormat="1" ht="38.25">
      <c r="A32" s="49" t="s">
        <v>27</v>
      </c>
      <c r="B32" s="50" t="s">
        <v>184</v>
      </c>
      <c r="C32" s="77">
        <v>0</v>
      </c>
      <c r="D32" s="78">
        <v>0</v>
      </c>
      <c r="E32" s="78"/>
    </row>
    <row r="33" spans="1:5" s="10" customFormat="1" ht="20.25">
      <c r="A33" s="53" t="s">
        <v>118</v>
      </c>
      <c r="B33" s="50" t="s">
        <v>133</v>
      </c>
      <c r="C33" s="75"/>
      <c r="D33" s="75"/>
      <c r="E33" s="75"/>
    </row>
    <row r="34" spans="1:5" s="10" customFormat="1" ht="25.5">
      <c r="A34" s="51" t="s">
        <v>25</v>
      </c>
      <c r="B34" s="35" t="s">
        <v>134</v>
      </c>
      <c r="C34" s="78">
        <v>0</v>
      </c>
      <c r="D34" s="78">
        <v>2</v>
      </c>
      <c r="E34" s="78"/>
    </row>
    <row r="35" spans="1:5" s="10" customFormat="1" ht="38.25">
      <c r="A35" s="31" t="s">
        <v>27</v>
      </c>
      <c r="B35" s="35" t="s">
        <v>185</v>
      </c>
      <c r="C35" s="78">
        <v>0</v>
      </c>
      <c r="D35" s="78">
        <v>0</v>
      </c>
      <c r="E35" s="78"/>
    </row>
    <row r="36" spans="1:5" s="10" customFormat="1" ht="38.25">
      <c r="A36" s="51" t="s">
        <v>33</v>
      </c>
      <c r="B36" s="35" t="s">
        <v>135</v>
      </c>
      <c r="C36" s="78">
        <v>0</v>
      </c>
      <c r="D36" s="78">
        <v>0</v>
      </c>
      <c r="E36" s="78"/>
    </row>
    <row r="37" spans="1:5" s="10" customFormat="1" ht="18.75">
      <c r="A37" s="37" t="s">
        <v>34</v>
      </c>
      <c r="B37" s="35" t="s">
        <v>136</v>
      </c>
      <c r="C37" s="75"/>
      <c r="D37" s="75"/>
      <c r="E37" s="75"/>
    </row>
    <row r="38" spans="1:5" s="10" customFormat="1" ht="38.25">
      <c r="A38" s="31" t="s">
        <v>35</v>
      </c>
      <c r="B38" s="35" t="s">
        <v>186</v>
      </c>
      <c r="C38" s="78">
        <v>1</v>
      </c>
      <c r="D38" s="78">
        <v>1</v>
      </c>
      <c r="E38" s="78"/>
    </row>
    <row r="39" spans="1:5" s="10" customFormat="1" ht="25.5">
      <c r="A39" s="51" t="s">
        <v>20</v>
      </c>
      <c r="B39" s="35" t="s">
        <v>137</v>
      </c>
      <c r="C39" s="88">
        <v>8</v>
      </c>
      <c r="D39" s="88">
        <v>6</v>
      </c>
      <c r="E39" s="90" t="s">
        <v>210</v>
      </c>
    </row>
    <row r="40" spans="1:5" s="10" customFormat="1" ht="38.25">
      <c r="A40" s="51" t="s">
        <v>21</v>
      </c>
      <c r="B40" s="35" t="s">
        <v>138</v>
      </c>
      <c r="C40" s="88">
        <v>8</v>
      </c>
      <c r="D40" s="88">
        <v>6</v>
      </c>
      <c r="E40" s="90" t="s">
        <v>210</v>
      </c>
    </row>
    <row r="41" spans="1:5" s="10" customFormat="1" ht="51">
      <c r="A41" s="51" t="s">
        <v>22</v>
      </c>
      <c r="B41" s="35" t="s">
        <v>139</v>
      </c>
      <c r="C41" s="78">
        <v>0</v>
      </c>
      <c r="D41" s="78">
        <v>0</v>
      </c>
      <c r="E41" s="78"/>
    </row>
    <row r="42" spans="1:5" s="10" customFormat="1" ht="51">
      <c r="A42" s="31" t="s">
        <v>36</v>
      </c>
      <c r="B42" s="35" t="s">
        <v>187</v>
      </c>
      <c r="C42" s="78">
        <v>0</v>
      </c>
      <c r="D42" s="78">
        <v>0</v>
      </c>
      <c r="E42" s="78"/>
    </row>
    <row r="43" spans="1:5" s="10" customFormat="1" ht="25.5">
      <c r="A43" s="51" t="s">
        <v>37</v>
      </c>
      <c r="B43" s="36" t="s">
        <v>188</v>
      </c>
      <c r="C43" s="78">
        <v>7</v>
      </c>
      <c r="D43" s="78">
        <v>10</v>
      </c>
      <c r="E43" s="78"/>
    </row>
    <row r="44" spans="1:5" s="10" customFormat="1" ht="12.75">
      <c r="A44" s="38" t="s">
        <v>67</v>
      </c>
      <c r="B44" s="36" t="s">
        <v>140</v>
      </c>
      <c r="C44" s="76" t="s">
        <v>129</v>
      </c>
      <c r="D44" s="75" t="s">
        <v>129</v>
      </c>
      <c r="E44" s="78" t="s">
        <v>11</v>
      </c>
    </row>
    <row r="45" spans="1:5" s="10" customFormat="1" ht="25.5">
      <c r="A45" s="39" t="s">
        <v>31</v>
      </c>
      <c r="B45" s="40" t="s">
        <v>117</v>
      </c>
      <c r="C45" s="91">
        <v>0</v>
      </c>
      <c r="D45" s="91">
        <f>(20+10)/2</f>
        <v>15</v>
      </c>
      <c r="E45" s="78"/>
    </row>
    <row r="46" spans="1:5" s="10" customFormat="1" ht="38.25">
      <c r="A46" s="39" t="s">
        <v>38</v>
      </c>
      <c r="B46" s="40" t="s">
        <v>189</v>
      </c>
      <c r="C46" s="77">
        <v>0.71</v>
      </c>
      <c r="D46" s="78">
        <v>1.26</v>
      </c>
      <c r="E46" s="78"/>
    </row>
    <row r="47" spans="1:5" s="10" customFormat="1" ht="38.25">
      <c r="A47" s="39" t="s">
        <v>39</v>
      </c>
      <c r="B47" s="40" t="s">
        <v>190</v>
      </c>
      <c r="C47" s="77">
        <v>0</v>
      </c>
      <c r="D47" s="78">
        <v>0</v>
      </c>
      <c r="E47" s="78"/>
    </row>
    <row r="48" spans="1:5" s="10" customFormat="1" ht="38.25">
      <c r="A48" s="54" t="s">
        <v>40</v>
      </c>
      <c r="B48" s="50" t="s">
        <v>191</v>
      </c>
      <c r="C48" s="77">
        <v>0</v>
      </c>
      <c r="D48" s="78">
        <v>0</v>
      </c>
      <c r="E48" s="78"/>
    </row>
    <row r="50" spans="1:5" s="11" customFormat="1" ht="15.75">
      <c r="A50" s="26"/>
      <c r="B50" s="55" t="s">
        <v>141</v>
      </c>
      <c r="C50" s="56"/>
      <c r="D50" s="56"/>
      <c r="E50" s="56"/>
    </row>
    <row r="51" spans="1:5" s="10" customFormat="1" ht="16.5" customHeight="1">
      <c r="A51" s="12"/>
      <c r="B51" s="13"/>
      <c r="C51" s="57" t="s">
        <v>9</v>
      </c>
      <c r="D51" s="14"/>
      <c r="E51" s="57" t="s">
        <v>8</v>
      </c>
    </row>
    <row r="54" spans="1:2" ht="15">
      <c r="A54" s="2" t="s">
        <v>142</v>
      </c>
      <c r="B54" s="2" t="s">
        <v>143</v>
      </c>
    </row>
    <row r="55" ht="15">
      <c r="B55" s="2" t="s">
        <v>193</v>
      </c>
    </row>
    <row r="56" spans="2:6" ht="15">
      <c r="B56" s="7" t="s">
        <v>192</v>
      </c>
      <c r="C56" s="7"/>
      <c r="D56" s="7"/>
      <c r="E56" s="7"/>
      <c r="F56" s="7"/>
    </row>
    <row r="57" spans="2:6" ht="15">
      <c r="B57" s="7" t="s">
        <v>144</v>
      </c>
      <c r="C57" s="7"/>
      <c r="D57" s="7"/>
      <c r="E57" s="7"/>
      <c r="F57" s="7"/>
    </row>
    <row r="58" spans="2:6" ht="15">
      <c r="B58" s="7" t="s">
        <v>145</v>
      </c>
      <c r="C58" s="7"/>
      <c r="D58" s="7"/>
      <c r="E58" s="7"/>
      <c r="F58" s="7"/>
    </row>
    <row r="59" spans="2:6" ht="15">
      <c r="B59" s="7" t="s">
        <v>146</v>
      </c>
      <c r="C59" s="7"/>
      <c r="D59" s="7"/>
      <c r="E59" s="7"/>
      <c r="F59" s="7"/>
    </row>
    <row r="60" spans="2:6" ht="15">
      <c r="B60" s="7" t="s">
        <v>147</v>
      </c>
      <c r="C60" s="7"/>
      <c r="D60" s="7"/>
      <c r="E60" s="7"/>
      <c r="F60" s="7"/>
    </row>
    <row r="61" spans="2:6" ht="15">
      <c r="B61" s="7" t="s">
        <v>148</v>
      </c>
      <c r="C61" s="7"/>
      <c r="D61" s="7"/>
      <c r="E61" s="7"/>
      <c r="F61" s="7"/>
    </row>
    <row r="62" spans="2:6" ht="15">
      <c r="B62" s="7" t="s">
        <v>149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2" t="s">
        <v>56</v>
      </c>
    </row>
    <row r="2" ht="20.25" customHeight="1">
      <c r="E2" s="32" t="s">
        <v>121</v>
      </c>
    </row>
    <row r="3" ht="20.25" customHeight="1">
      <c r="E3" s="32" t="s">
        <v>202</v>
      </c>
    </row>
    <row r="4" ht="20.25" customHeight="1">
      <c r="E4" s="32"/>
    </row>
    <row r="5" spans="1:5" ht="15.75">
      <c r="A5" s="24" t="s">
        <v>122</v>
      </c>
      <c r="B5" s="24"/>
      <c r="C5" s="24"/>
      <c r="D5" s="24"/>
      <c r="E5" s="24"/>
    </row>
    <row r="6" spans="1:5" ht="14.25" customHeight="1">
      <c r="A6" s="24" t="s">
        <v>123</v>
      </c>
      <c r="B6" s="24"/>
      <c r="C6" s="24"/>
      <c r="D6" s="24"/>
      <c r="E6" s="24"/>
    </row>
    <row r="7" spans="1:5" ht="14.25" customHeight="1">
      <c r="A7" s="24"/>
      <c r="B7" s="24"/>
      <c r="C7" s="24"/>
      <c r="D7" s="24"/>
      <c r="E7" s="24"/>
    </row>
    <row r="8" ht="3.75" customHeight="1"/>
    <row r="9" spans="1:5" s="9" customFormat="1" ht="12.75">
      <c r="A9" s="363" t="s">
        <v>60</v>
      </c>
      <c r="B9" s="363" t="s">
        <v>13</v>
      </c>
      <c r="C9" s="30" t="s">
        <v>14</v>
      </c>
      <c r="D9" s="30"/>
      <c r="E9" s="363" t="s">
        <v>124</v>
      </c>
    </row>
    <row r="10" spans="1:5" s="9" customFormat="1" ht="30">
      <c r="A10" s="364"/>
      <c r="B10" s="364"/>
      <c r="C10" s="23" t="s">
        <v>125</v>
      </c>
      <c r="D10" s="23" t="s">
        <v>126</v>
      </c>
      <c r="E10" s="364"/>
    </row>
    <row r="11" spans="1:5" s="10" customFormat="1" ht="18.75">
      <c r="A11" s="30"/>
      <c r="B11" s="33" t="s">
        <v>150</v>
      </c>
      <c r="C11" s="89"/>
      <c r="D11" s="89"/>
      <c r="E11" s="89"/>
    </row>
    <row r="12" spans="1:5" s="10" customFormat="1" ht="20.25">
      <c r="A12" s="37" t="s">
        <v>118</v>
      </c>
      <c r="B12" s="35" t="s">
        <v>133</v>
      </c>
      <c r="C12" s="80"/>
      <c r="D12" s="80"/>
      <c r="E12" s="80"/>
    </row>
    <row r="13" spans="1:5" s="10" customFormat="1" ht="25.5">
      <c r="A13" s="31" t="s">
        <v>63</v>
      </c>
      <c r="B13" s="35" t="s">
        <v>151</v>
      </c>
      <c r="C13" s="76" t="s">
        <v>129</v>
      </c>
      <c r="D13" s="75" t="s">
        <v>129</v>
      </c>
      <c r="E13" s="78" t="s">
        <v>11</v>
      </c>
    </row>
    <row r="14" spans="1:5" s="10" customFormat="1" ht="38.25">
      <c r="A14" s="31" t="s">
        <v>20</v>
      </c>
      <c r="B14" s="35" t="s">
        <v>108</v>
      </c>
      <c r="C14" s="63">
        <v>30</v>
      </c>
      <c r="D14" s="63">
        <v>30</v>
      </c>
      <c r="E14" s="79"/>
    </row>
    <row r="15" spans="1:5" s="10" customFormat="1" ht="25.5">
      <c r="A15" s="31" t="s">
        <v>65</v>
      </c>
      <c r="B15" s="35" t="s">
        <v>109</v>
      </c>
      <c r="C15" s="76" t="s">
        <v>129</v>
      </c>
      <c r="D15" s="75" t="s">
        <v>129</v>
      </c>
      <c r="E15" s="78" t="s">
        <v>11</v>
      </c>
    </row>
    <row r="16" spans="1:5" s="10" customFormat="1" ht="27" customHeight="1">
      <c r="A16" s="31" t="s">
        <v>29</v>
      </c>
      <c r="B16" s="35" t="s">
        <v>90</v>
      </c>
      <c r="C16" s="63">
        <v>15</v>
      </c>
      <c r="D16" s="63">
        <v>15</v>
      </c>
      <c r="E16" s="79"/>
    </row>
    <row r="17" spans="1:5" s="10" customFormat="1" ht="12.75">
      <c r="A17" s="31" t="s">
        <v>30</v>
      </c>
      <c r="B17" s="35" t="s">
        <v>91</v>
      </c>
      <c r="C17" s="63">
        <v>15</v>
      </c>
      <c r="D17" s="63">
        <v>15</v>
      </c>
      <c r="E17" s="79"/>
    </row>
    <row r="18" spans="1:5" s="10" customFormat="1" ht="63.75">
      <c r="A18" s="367" t="s">
        <v>22</v>
      </c>
      <c r="B18" s="35" t="s">
        <v>152</v>
      </c>
      <c r="C18" s="63">
        <v>0</v>
      </c>
      <c r="D18" s="63">
        <v>1</v>
      </c>
      <c r="E18" s="88" t="s">
        <v>211</v>
      </c>
    </row>
    <row r="19" spans="1:5" s="10" customFormat="1" ht="25.5">
      <c r="A19" s="368"/>
      <c r="B19" s="35" t="s">
        <v>209</v>
      </c>
      <c r="C19" s="63">
        <v>14</v>
      </c>
      <c r="D19" s="63">
        <v>13</v>
      </c>
      <c r="E19" s="79"/>
    </row>
    <row r="20" spans="1:5" s="10" customFormat="1" ht="18.75">
      <c r="A20" s="59" t="s">
        <v>153</v>
      </c>
      <c r="B20" s="35"/>
      <c r="C20" s="63"/>
      <c r="D20" s="63"/>
      <c r="E20" s="79"/>
    </row>
    <row r="21" spans="1:5" s="10" customFormat="1" ht="63.75">
      <c r="A21" s="31" t="s">
        <v>154</v>
      </c>
      <c r="B21" s="60" t="s">
        <v>155</v>
      </c>
      <c r="C21" s="87">
        <v>3009</v>
      </c>
      <c r="D21" s="87">
        <v>3090</v>
      </c>
      <c r="E21" s="79" t="s">
        <v>156</v>
      </c>
    </row>
    <row r="22" spans="1:5" s="11" customFormat="1" ht="18.75">
      <c r="A22" s="26"/>
      <c r="B22" s="61"/>
      <c r="C22" s="27"/>
      <c r="D22" s="27"/>
      <c r="E22" s="27"/>
    </row>
    <row r="23" spans="1:5" s="11" customFormat="1" ht="15.75">
      <c r="A23" s="26"/>
      <c r="B23" s="55" t="s">
        <v>141</v>
      </c>
      <c r="C23" s="56"/>
      <c r="D23" s="56"/>
      <c r="E23" s="56"/>
    </row>
    <row r="24" spans="1:5" s="10" customFormat="1" ht="16.5" customHeight="1">
      <c r="A24" s="12"/>
      <c r="B24" s="13"/>
      <c r="C24" s="57" t="s">
        <v>9</v>
      </c>
      <c r="D24" s="14"/>
      <c r="E24" s="57" t="s">
        <v>8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2" t="s">
        <v>56</v>
      </c>
    </row>
    <row r="2" ht="14.25" customHeight="1">
      <c r="D2" s="32" t="s">
        <v>121</v>
      </c>
    </row>
    <row r="3" ht="13.5" customHeight="1">
      <c r="D3" s="32" t="s">
        <v>203</v>
      </c>
    </row>
    <row r="4" ht="20.25" customHeight="1">
      <c r="D4" s="32"/>
    </row>
    <row r="5" spans="1:4" ht="15.75">
      <c r="A5" s="24" t="s">
        <v>122</v>
      </c>
      <c r="B5" s="24"/>
      <c r="C5" s="24"/>
      <c r="D5" s="24"/>
    </row>
    <row r="6" spans="1:4" ht="14.25" customHeight="1">
      <c r="A6" s="24" t="s">
        <v>157</v>
      </c>
      <c r="B6" s="24"/>
      <c r="C6" s="24"/>
      <c r="D6" s="24"/>
    </row>
    <row r="7" spans="1:4" ht="14.25" customHeight="1">
      <c r="A7" s="24"/>
      <c r="B7" s="24"/>
      <c r="C7" s="24"/>
      <c r="D7" s="24"/>
    </row>
    <row r="8" spans="1:4" ht="36.75" customHeight="1">
      <c r="A8" s="24"/>
      <c r="B8" s="369" t="s">
        <v>158</v>
      </c>
      <c r="C8" s="369"/>
      <c r="D8" s="24"/>
    </row>
    <row r="9" spans="1:4" ht="14.25" customHeight="1">
      <c r="A9" s="24"/>
      <c r="B9" s="312"/>
      <c r="C9" s="312"/>
      <c r="D9" s="24"/>
    </row>
    <row r="10" spans="1:4" ht="14.25" customHeight="1">
      <c r="A10" s="24"/>
      <c r="B10" s="61" t="s">
        <v>208</v>
      </c>
      <c r="C10" s="24"/>
      <c r="D10" s="24"/>
    </row>
    <row r="11" ht="3.75" customHeight="1"/>
    <row r="12" spans="1:4" s="9" customFormat="1" ht="30">
      <c r="A12" s="22" t="s">
        <v>12</v>
      </c>
      <c r="B12" s="19" t="s">
        <v>159</v>
      </c>
      <c r="C12" s="19" t="s">
        <v>58</v>
      </c>
      <c r="D12" s="4" t="s">
        <v>124</v>
      </c>
    </row>
    <row r="13" spans="1:4" s="11" customFormat="1" ht="15">
      <c r="A13" s="21">
        <v>1</v>
      </c>
      <c r="B13" s="21">
        <v>2</v>
      </c>
      <c r="C13" s="21">
        <v>3</v>
      </c>
      <c r="D13" s="21">
        <v>4</v>
      </c>
    </row>
    <row r="14" spans="1:4" ht="18.75">
      <c r="A14" s="20"/>
      <c r="B14" s="84" t="s">
        <v>160</v>
      </c>
      <c r="C14" s="85"/>
      <c r="D14" s="28"/>
    </row>
    <row r="15" spans="1:4" ht="15">
      <c r="A15" s="20">
        <v>1</v>
      </c>
      <c r="B15" s="86">
        <v>1</v>
      </c>
      <c r="C15" s="92">
        <v>12.11</v>
      </c>
      <c r="D15" s="28"/>
    </row>
    <row r="16" spans="1:4" ht="15">
      <c r="A16" s="20">
        <v>2</v>
      </c>
      <c r="B16" s="86">
        <v>2</v>
      </c>
      <c r="C16" s="92">
        <v>12.11</v>
      </c>
      <c r="D16" s="28"/>
    </row>
    <row r="17" spans="1:4" ht="15">
      <c r="A17" s="20">
        <v>3</v>
      </c>
      <c r="B17" s="86">
        <v>3</v>
      </c>
      <c r="C17" s="92">
        <v>13.11</v>
      </c>
      <c r="D17" s="28"/>
    </row>
    <row r="18" spans="1:4" ht="18.75">
      <c r="A18" s="20"/>
      <c r="B18" s="84"/>
      <c r="C18" s="93"/>
      <c r="D18" s="28"/>
    </row>
    <row r="19" spans="1:4" ht="18.75">
      <c r="A19" s="20"/>
      <c r="B19" s="84"/>
      <c r="C19" s="93"/>
      <c r="D19" s="28"/>
    </row>
    <row r="20" spans="1:4" ht="18.75">
      <c r="A20" s="20"/>
      <c r="B20" s="84"/>
      <c r="C20" s="85"/>
      <c r="D20" s="28"/>
    </row>
    <row r="21" spans="1:4" ht="18.75">
      <c r="A21" s="20"/>
      <c r="B21" s="84" t="s">
        <v>161</v>
      </c>
      <c r="C21" s="85"/>
      <c r="D21" s="28"/>
    </row>
    <row r="22" spans="1:4" ht="15">
      <c r="A22" s="20">
        <v>2</v>
      </c>
      <c r="B22" s="86">
        <v>1</v>
      </c>
      <c r="C22" s="92">
        <v>8.42</v>
      </c>
      <c r="D22" s="28"/>
    </row>
    <row r="23" spans="1:4" ht="15">
      <c r="A23" s="20">
        <v>3</v>
      </c>
      <c r="B23" s="86">
        <v>2</v>
      </c>
      <c r="C23" s="92">
        <v>8.42</v>
      </c>
      <c r="D23" s="28"/>
    </row>
    <row r="24" spans="1:4" ht="15">
      <c r="A24" s="20">
        <v>4</v>
      </c>
      <c r="B24" s="86">
        <v>3</v>
      </c>
      <c r="C24" s="92">
        <v>8.42</v>
      </c>
      <c r="D24" s="28"/>
    </row>
    <row r="25" spans="1:4" ht="15">
      <c r="A25" s="20">
        <v>5</v>
      </c>
      <c r="B25" s="86">
        <v>4</v>
      </c>
      <c r="C25" s="92">
        <v>8.42</v>
      </c>
      <c r="D25" s="28"/>
    </row>
    <row r="26" spans="1:4" ht="15">
      <c r="A26" s="20">
        <v>7</v>
      </c>
      <c r="B26" s="86">
        <v>5</v>
      </c>
      <c r="C26" s="92">
        <v>8.42</v>
      </c>
      <c r="D26" s="28"/>
    </row>
    <row r="27" spans="1:4" ht="15">
      <c r="A27" s="20">
        <v>8</v>
      </c>
      <c r="B27" s="86">
        <v>6</v>
      </c>
      <c r="C27" s="92">
        <v>8.42</v>
      </c>
      <c r="D27" s="28"/>
    </row>
    <row r="28" spans="1:4" ht="15">
      <c r="A28" s="20">
        <v>12</v>
      </c>
      <c r="B28" s="86">
        <v>7</v>
      </c>
      <c r="C28" s="92">
        <v>8.42</v>
      </c>
      <c r="D28" s="28"/>
    </row>
    <row r="29" spans="1:4" ht="15">
      <c r="A29" s="20">
        <v>16</v>
      </c>
      <c r="B29" s="86">
        <v>8</v>
      </c>
      <c r="C29" s="92">
        <v>8.42</v>
      </c>
      <c r="D29" s="28"/>
    </row>
    <row r="30" spans="1:4" ht="15">
      <c r="A30" s="20">
        <v>17</v>
      </c>
      <c r="B30" s="86">
        <v>9</v>
      </c>
      <c r="C30" s="92">
        <v>8.42</v>
      </c>
      <c r="D30" s="28"/>
    </row>
    <row r="31" spans="1:4" ht="15">
      <c r="A31" s="20">
        <v>18</v>
      </c>
      <c r="B31" s="86">
        <v>10</v>
      </c>
      <c r="C31" s="92">
        <v>8.42</v>
      </c>
      <c r="D31" s="28"/>
    </row>
    <row r="32" spans="1:4" ht="18.75">
      <c r="A32" s="20"/>
      <c r="B32" s="84"/>
      <c r="C32" s="93"/>
      <c r="D32" s="28"/>
    </row>
    <row r="33" spans="1:4" ht="53.25" customHeight="1">
      <c r="A33" s="370"/>
      <c r="B33" s="370"/>
      <c r="C33" s="370"/>
      <c r="D33" s="370"/>
    </row>
    <row r="36" spans="1:4" s="11" customFormat="1" ht="15.75">
      <c r="A36" s="26"/>
      <c r="B36" s="55" t="s">
        <v>141</v>
      </c>
      <c r="C36" s="56"/>
      <c r="D36" s="56"/>
    </row>
    <row r="37" spans="1:4" s="10" customFormat="1" ht="16.5" customHeight="1">
      <c r="A37" s="12"/>
      <c r="B37" s="13"/>
      <c r="C37" s="57" t="s">
        <v>9</v>
      </c>
      <c r="D37" s="57" t="s">
        <v>8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2" t="s">
        <v>56</v>
      </c>
    </row>
    <row r="2" ht="20.25" customHeight="1">
      <c r="E2" s="32" t="s">
        <v>121</v>
      </c>
    </row>
    <row r="3" ht="20.25" customHeight="1">
      <c r="E3" s="32" t="s">
        <v>200</v>
      </c>
    </row>
    <row r="4" ht="20.25" customHeight="1">
      <c r="E4" s="32"/>
    </row>
    <row r="5" spans="1:5" ht="15.75">
      <c r="A5" s="24" t="s">
        <v>122</v>
      </c>
      <c r="B5" s="24"/>
      <c r="C5" s="24"/>
      <c r="D5" s="24"/>
      <c r="E5" s="24"/>
    </row>
    <row r="6" spans="1:5" ht="14.25" customHeight="1">
      <c r="A6" s="24" t="s">
        <v>123</v>
      </c>
      <c r="B6" s="24"/>
      <c r="C6" s="24"/>
      <c r="D6" s="24"/>
      <c r="E6" s="24"/>
    </row>
    <row r="7" spans="1:5" ht="14.25" customHeight="1">
      <c r="A7" s="24"/>
      <c r="B7" s="24"/>
      <c r="C7" s="24"/>
      <c r="D7" s="24"/>
      <c r="E7" s="24"/>
    </row>
    <row r="8" ht="3.75" customHeight="1"/>
    <row r="9" spans="1:5" s="9" customFormat="1" ht="12.75">
      <c r="A9" s="363" t="s">
        <v>60</v>
      </c>
      <c r="B9" s="363" t="s">
        <v>13</v>
      </c>
      <c r="C9" s="30" t="s">
        <v>14</v>
      </c>
      <c r="D9" s="30"/>
      <c r="E9" s="363" t="s">
        <v>124</v>
      </c>
    </row>
    <row r="10" spans="1:5" s="9" customFormat="1" ht="30">
      <c r="A10" s="364"/>
      <c r="B10" s="364"/>
      <c r="C10" s="23" t="s">
        <v>125</v>
      </c>
      <c r="D10" s="23" t="s">
        <v>126</v>
      </c>
      <c r="E10" s="364"/>
    </row>
    <row r="11" spans="1:5" s="10" customFormat="1" ht="18.75">
      <c r="A11" s="31"/>
      <c r="B11" s="33" t="s">
        <v>162</v>
      </c>
      <c r="C11" s="63"/>
      <c r="D11" s="63"/>
      <c r="E11" s="58"/>
    </row>
    <row r="12" spans="1:5" s="10" customFormat="1" ht="20.25">
      <c r="A12" s="37" t="s">
        <v>118</v>
      </c>
      <c r="B12" s="35" t="s">
        <v>133</v>
      </c>
      <c r="C12" s="80"/>
      <c r="D12" s="80"/>
      <c r="E12" s="33"/>
    </row>
    <row r="13" spans="1:5" s="10" customFormat="1" ht="63.75">
      <c r="A13" s="31" t="s">
        <v>31</v>
      </c>
      <c r="B13" s="35" t="s">
        <v>195</v>
      </c>
      <c r="C13" s="63">
        <v>0</v>
      </c>
      <c r="D13" s="63">
        <v>0</v>
      </c>
      <c r="E13" s="58"/>
    </row>
    <row r="14" spans="1:5" s="10" customFormat="1" ht="38.25">
      <c r="A14" s="51" t="s">
        <v>32</v>
      </c>
      <c r="B14" s="35" t="s">
        <v>196</v>
      </c>
      <c r="C14" s="63">
        <v>0</v>
      </c>
      <c r="D14" s="63">
        <v>0</v>
      </c>
      <c r="E14" s="58"/>
    </row>
    <row r="15" spans="1:5" s="10" customFormat="1" ht="18.75">
      <c r="A15" s="37" t="s">
        <v>34</v>
      </c>
      <c r="B15" s="35" t="s">
        <v>136</v>
      </c>
      <c r="C15" s="80"/>
      <c r="D15" s="80"/>
      <c r="E15" s="33"/>
    </row>
    <row r="16" spans="1:5" s="10" customFormat="1" ht="54.75" customHeight="1">
      <c r="A16" s="63" t="s">
        <v>36</v>
      </c>
      <c r="B16" s="35" t="s">
        <v>206</v>
      </c>
      <c r="C16" s="63">
        <v>0</v>
      </c>
      <c r="D16" s="63">
        <v>0</v>
      </c>
      <c r="E16" s="58"/>
    </row>
    <row r="17" spans="1:5" s="10" customFormat="1" ht="38.25">
      <c r="A17" s="43" t="s">
        <v>69</v>
      </c>
      <c r="B17" s="35" t="s">
        <v>197</v>
      </c>
      <c r="C17" s="76" t="s">
        <v>129</v>
      </c>
      <c r="D17" s="75" t="s">
        <v>129</v>
      </c>
      <c r="E17" s="41" t="s">
        <v>11</v>
      </c>
    </row>
    <row r="18" spans="1:5" s="10" customFormat="1" ht="38.25">
      <c r="A18" s="43" t="s">
        <v>70</v>
      </c>
      <c r="B18" s="35" t="s">
        <v>198</v>
      </c>
      <c r="C18" s="76">
        <v>0</v>
      </c>
      <c r="D18" s="75">
        <v>0</v>
      </c>
      <c r="E18" s="41"/>
    </row>
    <row r="19" spans="1:5" s="10" customFormat="1" ht="38.25">
      <c r="A19" s="367" t="s">
        <v>41</v>
      </c>
      <c r="B19" s="35" t="s">
        <v>199</v>
      </c>
      <c r="C19" s="63">
        <v>0</v>
      </c>
      <c r="D19" s="63">
        <v>0</v>
      </c>
      <c r="E19" s="58"/>
    </row>
    <row r="20" spans="1:5" s="10" customFormat="1" ht="129.75" customHeight="1">
      <c r="A20" s="368"/>
      <c r="B20" s="35" t="s">
        <v>163</v>
      </c>
      <c r="C20" s="83">
        <v>0</v>
      </c>
      <c r="D20" s="83">
        <v>1</v>
      </c>
      <c r="E20" s="82" t="s">
        <v>205</v>
      </c>
    </row>
    <row r="21" spans="1:5" s="11" customFormat="1" ht="18.75">
      <c r="A21" s="26"/>
      <c r="B21" s="61"/>
      <c r="C21" s="27"/>
      <c r="D21" s="27"/>
      <c r="E21" s="27"/>
    </row>
    <row r="22" spans="1:5" s="11" customFormat="1" ht="15.75">
      <c r="A22" s="26"/>
      <c r="B22" s="55" t="s">
        <v>141</v>
      </c>
      <c r="C22" s="56"/>
      <c r="D22" s="56"/>
      <c r="E22" s="56"/>
    </row>
    <row r="23" spans="1:5" s="10" customFormat="1" ht="16.5" customHeight="1">
      <c r="A23" s="12"/>
      <c r="B23" s="13"/>
      <c r="C23" s="57" t="s">
        <v>9</v>
      </c>
      <c r="D23" s="14"/>
      <c r="E23" s="57" t="s">
        <v>8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Normal="88" zoomScaleSheetLayoutView="100" workbookViewId="0" topLeftCell="A1">
      <selection activeCell="A8" sqref="A8"/>
    </sheetView>
  </sheetViews>
  <sheetFormatPr defaultColWidth="10.75390625" defaultRowHeight="12.75"/>
  <cols>
    <col min="1" max="1" width="11.625" style="2" customWidth="1"/>
    <col min="2" max="2" width="53.25390625" style="2" bestFit="1" customWidth="1"/>
    <col min="3" max="3" width="40.00390625" style="2" customWidth="1"/>
    <col min="4" max="4" width="49.875" style="2" customWidth="1"/>
    <col min="5" max="16384" width="10.75390625" style="2" customWidth="1"/>
  </cols>
  <sheetData>
    <row r="1" spans="4:6" s="5" customFormat="1" ht="11.25" customHeight="1">
      <c r="D1" s="125" t="s">
        <v>254</v>
      </c>
      <c r="F1" s="128"/>
    </row>
    <row r="2" spans="2:6" s="5" customFormat="1" ht="11.25" customHeight="1">
      <c r="B2" s="282" t="s">
        <v>678</v>
      </c>
      <c r="D2" s="125" t="s">
        <v>252</v>
      </c>
      <c r="F2" s="128"/>
    </row>
    <row r="3" spans="4:6" s="5" customFormat="1" ht="11.25" customHeight="1">
      <c r="D3" s="125" t="s">
        <v>253</v>
      </c>
      <c r="F3" s="128"/>
    </row>
    <row r="4" s="5" customFormat="1" ht="11.25" customHeight="1"/>
    <row r="5" s="5" customFormat="1" ht="11.25" customHeight="1"/>
    <row r="6" s="1" customFormat="1" ht="16.5" customHeight="1"/>
    <row r="7" spans="1:4" s="3" customFormat="1" ht="32.25" customHeight="1">
      <c r="A7" s="304" t="s">
        <v>684</v>
      </c>
      <c r="B7" s="304"/>
      <c r="C7" s="304"/>
      <c r="D7" s="304"/>
    </row>
    <row r="8" spans="1:4" s="3" customFormat="1" ht="14.25" customHeight="1">
      <c r="A8" s="126"/>
      <c r="B8" s="126"/>
      <c r="C8" s="126"/>
      <c r="D8" s="126"/>
    </row>
    <row r="9" spans="1:4" s="3" customFormat="1" ht="15.75">
      <c r="A9" s="302" t="s">
        <v>230</v>
      </c>
      <c r="B9" s="302"/>
      <c r="C9" s="302"/>
      <c r="D9" s="302"/>
    </row>
    <row r="10" spans="1:4" s="3" customFormat="1" ht="15.75">
      <c r="A10" s="305" t="s">
        <v>235</v>
      </c>
      <c r="B10" s="305"/>
      <c r="C10" s="305"/>
      <c r="D10" s="305"/>
    </row>
    <row r="11" spans="1:4" s="3" customFormat="1" ht="32.25" customHeight="1">
      <c r="A11" s="126"/>
      <c r="B11" s="126"/>
      <c r="C11" s="126"/>
      <c r="D11" s="126"/>
    </row>
    <row r="12" s="1" customFormat="1" ht="13.5" customHeight="1">
      <c r="D12" s="6"/>
    </row>
    <row r="13" spans="1:4" s="1" customFormat="1" ht="45.75" customHeight="1">
      <c r="A13" s="4" t="s">
        <v>12</v>
      </c>
      <c r="B13" s="4" t="s">
        <v>57</v>
      </c>
      <c r="C13" s="4" t="s">
        <v>58</v>
      </c>
      <c r="D13" s="4" t="s">
        <v>59</v>
      </c>
    </row>
    <row r="14" spans="1:4" s="1" customFormat="1" ht="15">
      <c r="A14" s="130">
        <v>1</v>
      </c>
      <c r="B14" s="130">
        <v>2</v>
      </c>
      <c r="C14" s="130">
        <v>3</v>
      </c>
      <c r="D14" s="130">
        <v>4</v>
      </c>
    </row>
    <row r="15" spans="1:4" s="1" customFormat="1" ht="15">
      <c r="A15" s="130">
        <f>'таб.1.1 (СОТиН)'!A13</f>
        <v>1</v>
      </c>
      <c r="B15" s="131" t="s">
        <v>239</v>
      </c>
      <c r="C15" s="130">
        <v>0</v>
      </c>
      <c r="D15" s="130">
        <v>0</v>
      </c>
    </row>
    <row r="16" spans="1:4" s="1" customFormat="1" ht="15">
      <c r="A16" s="130">
        <v>2</v>
      </c>
      <c r="B16" s="131" t="s">
        <v>240</v>
      </c>
      <c r="C16" s="130">
        <v>0</v>
      </c>
      <c r="D16" s="130">
        <v>0</v>
      </c>
    </row>
    <row r="17" spans="1:4" s="1" customFormat="1" ht="15">
      <c r="A17" s="130">
        <v>3</v>
      </c>
      <c r="B17" s="131" t="s">
        <v>241</v>
      </c>
      <c r="C17" s="130">
        <v>0</v>
      </c>
      <c r="D17" s="130">
        <v>0</v>
      </c>
    </row>
    <row r="18" spans="1:4" s="1" customFormat="1" ht="15">
      <c r="A18" s="130">
        <v>4</v>
      </c>
      <c r="B18" s="131" t="s">
        <v>242</v>
      </c>
      <c r="C18" s="130">
        <v>0</v>
      </c>
      <c r="D18" s="130">
        <v>0</v>
      </c>
    </row>
    <row r="19" spans="1:4" s="1" customFormat="1" ht="15">
      <c r="A19" s="130">
        <v>5</v>
      </c>
      <c r="B19" s="131" t="s">
        <v>243</v>
      </c>
      <c r="C19" s="130">
        <v>0</v>
      </c>
      <c r="D19" s="130">
        <v>0</v>
      </c>
    </row>
    <row r="20" spans="1:4" s="1" customFormat="1" ht="15">
      <c r="A20" s="130">
        <v>6</v>
      </c>
      <c r="B20" s="131" t="s">
        <v>244</v>
      </c>
      <c r="C20" s="130">
        <v>0</v>
      </c>
      <c r="D20" s="130">
        <v>0</v>
      </c>
    </row>
    <row r="21" spans="1:4" s="1" customFormat="1" ht="15">
      <c r="A21" s="130">
        <v>7</v>
      </c>
      <c r="B21" s="131" t="s">
        <v>245</v>
      </c>
      <c r="C21" s="130">
        <v>0</v>
      </c>
      <c r="D21" s="130">
        <v>0</v>
      </c>
    </row>
    <row r="22" spans="1:4" s="1" customFormat="1" ht="15">
      <c r="A22" s="130">
        <v>8</v>
      </c>
      <c r="B22" s="131" t="s">
        <v>246</v>
      </c>
      <c r="C22" s="130">
        <v>0</v>
      </c>
      <c r="D22" s="130">
        <v>0</v>
      </c>
    </row>
    <row r="23" spans="1:4" s="1" customFormat="1" ht="15">
      <c r="A23" s="130">
        <v>9</v>
      </c>
      <c r="B23" s="131" t="s">
        <v>247</v>
      </c>
      <c r="C23" s="130">
        <v>0</v>
      </c>
      <c r="D23" s="130">
        <v>0</v>
      </c>
    </row>
    <row r="24" spans="1:4" s="1" customFormat="1" ht="15">
      <c r="A24" s="130">
        <v>10</v>
      </c>
      <c r="B24" s="131" t="s">
        <v>248</v>
      </c>
      <c r="C24" s="130">
        <v>0</v>
      </c>
      <c r="D24" s="130">
        <v>0</v>
      </c>
    </row>
    <row r="25" spans="1:4" s="1" customFormat="1" ht="15">
      <c r="A25" s="130">
        <v>11</v>
      </c>
      <c r="B25" s="131" t="s">
        <v>249</v>
      </c>
      <c r="C25" s="130">
        <v>0</v>
      </c>
      <c r="D25" s="130">
        <v>0</v>
      </c>
    </row>
    <row r="26" spans="1:4" s="1" customFormat="1" ht="15">
      <c r="A26" s="130">
        <v>12</v>
      </c>
      <c r="B26" s="131" t="s">
        <v>250</v>
      </c>
      <c r="C26" s="130">
        <v>0</v>
      </c>
      <c r="D26" s="130">
        <v>0</v>
      </c>
    </row>
    <row r="27" spans="1:4" s="1" customFormat="1" ht="15">
      <c r="A27" s="130" t="s">
        <v>228</v>
      </c>
      <c r="B27" s="130"/>
      <c r="C27" s="130">
        <f>SUM(C15:C26)</f>
        <v>0</v>
      </c>
      <c r="D27" s="130">
        <f>SUM(D15:D26)</f>
        <v>0</v>
      </c>
    </row>
    <row r="28" spans="1:4" s="1" customFormat="1" ht="15">
      <c r="A28" s="108"/>
      <c r="B28" s="108"/>
      <c r="C28" s="108"/>
      <c r="D28" s="108"/>
    </row>
    <row r="29" spans="1:4" s="1" customFormat="1" ht="36" customHeight="1">
      <c r="A29" s="108"/>
      <c r="B29" s="108"/>
      <c r="C29" s="108"/>
      <c r="D29" s="108"/>
    </row>
    <row r="30" spans="1:4" s="1" customFormat="1" ht="15">
      <c r="A30" s="71"/>
      <c r="B30" s="72"/>
      <c r="C30" s="73"/>
      <c r="D30" s="72"/>
    </row>
    <row r="31" spans="1:8" s="95" customFormat="1" ht="15.75">
      <c r="A31" s="104"/>
      <c r="B31" s="115" t="s">
        <v>231</v>
      </c>
      <c r="C31" s="105"/>
      <c r="D31" s="116" t="s">
        <v>238</v>
      </c>
      <c r="E31" s="98"/>
      <c r="F31" s="96"/>
      <c r="H31" s="97"/>
    </row>
    <row r="32" s="1" customFormat="1" ht="15"/>
    <row r="33" s="1" customFormat="1" ht="15.75" customHeight="1">
      <c r="B33" s="5"/>
    </row>
  </sheetData>
  <sheetProtection/>
  <mergeCells count="3">
    <mergeCell ref="A7:D7"/>
    <mergeCell ref="A9:D9"/>
    <mergeCell ref="A10:D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2" t="s">
        <v>56</v>
      </c>
    </row>
    <row r="2" ht="20.25" customHeight="1">
      <c r="E2" s="32" t="s">
        <v>121</v>
      </c>
    </row>
    <row r="3" ht="20.25" customHeight="1">
      <c r="E3" s="32" t="s">
        <v>203</v>
      </c>
    </row>
    <row r="4" ht="20.25" customHeight="1">
      <c r="E4" s="32"/>
    </row>
    <row r="5" spans="1:5" ht="15" customHeight="1">
      <c r="A5" s="24" t="s">
        <v>122</v>
      </c>
      <c r="B5" s="24"/>
      <c r="C5" s="24"/>
      <c r="D5" s="24"/>
      <c r="E5" s="24"/>
    </row>
    <row r="6" spans="1:5" ht="14.25" customHeight="1">
      <c r="A6" s="24" t="s">
        <v>123</v>
      </c>
      <c r="B6" s="24"/>
      <c r="C6" s="24"/>
      <c r="D6" s="24"/>
      <c r="E6" s="24"/>
    </row>
    <row r="7" spans="1:5" ht="14.25" customHeight="1">
      <c r="A7" s="24"/>
      <c r="B7" s="24"/>
      <c r="C7" s="24"/>
      <c r="D7" s="24"/>
      <c r="E7" s="24"/>
    </row>
    <row r="8" ht="3.75" customHeight="1"/>
    <row r="9" spans="1:5" s="9" customFormat="1" ht="12.75">
      <c r="A9" s="363" t="s">
        <v>60</v>
      </c>
      <c r="B9" s="363" t="s">
        <v>13</v>
      </c>
      <c r="C9" s="30" t="s">
        <v>14</v>
      </c>
      <c r="D9" s="30"/>
      <c r="E9" s="363" t="s">
        <v>124</v>
      </c>
    </row>
    <row r="10" spans="1:5" s="9" customFormat="1" ht="30">
      <c r="A10" s="364"/>
      <c r="B10" s="364"/>
      <c r="C10" s="23" t="s">
        <v>125</v>
      </c>
      <c r="D10" s="23" t="s">
        <v>164</v>
      </c>
      <c r="E10" s="364"/>
    </row>
    <row r="11" spans="1:5" s="10" customFormat="1" ht="18.75">
      <c r="A11" s="31"/>
      <c r="B11" s="33" t="s">
        <v>165</v>
      </c>
      <c r="C11" s="31"/>
      <c r="D11" s="31"/>
      <c r="E11" s="58"/>
    </row>
    <row r="12" spans="1:5" s="10" customFormat="1" ht="20.25">
      <c r="A12" s="64" t="s">
        <v>118</v>
      </c>
      <c r="B12" s="36" t="s">
        <v>133</v>
      </c>
      <c r="C12" s="80"/>
      <c r="D12" s="80"/>
      <c r="E12" s="33"/>
    </row>
    <row r="13" spans="1:5" s="10" customFormat="1" ht="54" customHeight="1">
      <c r="A13" s="51" t="s">
        <v>61</v>
      </c>
      <c r="B13" s="65" t="s">
        <v>204</v>
      </c>
      <c r="C13" s="76" t="s">
        <v>129</v>
      </c>
      <c r="D13" s="75" t="s">
        <v>129</v>
      </c>
      <c r="E13" s="41" t="s">
        <v>11</v>
      </c>
    </row>
    <row r="14" spans="1:5" s="10" customFormat="1" ht="25.5">
      <c r="A14" s="52" t="s">
        <v>15</v>
      </c>
      <c r="B14" s="40" t="s">
        <v>107</v>
      </c>
      <c r="C14" s="81">
        <v>39</v>
      </c>
      <c r="D14" s="63">
        <v>28</v>
      </c>
      <c r="E14" s="58"/>
    </row>
    <row r="15" spans="1:5" s="10" customFormat="1" ht="38.25">
      <c r="A15" s="49" t="s">
        <v>28</v>
      </c>
      <c r="B15" s="50" t="s">
        <v>194</v>
      </c>
      <c r="C15" s="81">
        <v>345</v>
      </c>
      <c r="D15" s="63">
        <v>303</v>
      </c>
      <c r="E15" s="58"/>
    </row>
    <row r="16" spans="1:5" s="10" customFormat="1" ht="12.75">
      <c r="A16" s="49" t="s">
        <v>31</v>
      </c>
      <c r="B16" s="50" t="s">
        <v>166</v>
      </c>
      <c r="C16" s="63">
        <v>260</v>
      </c>
      <c r="D16" s="63">
        <v>122</v>
      </c>
      <c r="E16" s="58"/>
    </row>
    <row r="17" spans="1:5" s="10" customFormat="1" ht="18.75">
      <c r="A17" s="37" t="s">
        <v>34</v>
      </c>
      <c r="B17" s="35" t="s">
        <v>136</v>
      </c>
      <c r="C17" s="80"/>
      <c r="D17" s="80"/>
      <c r="E17" s="33"/>
    </row>
    <row r="18" spans="1:5" s="10" customFormat="1" ht="38.25">
      <c r="A18" s="31" t="s">
        <v>32</v>
      </c>
      <c r="B18" s="35" t="s">
        <v>103</v>
      </c>
      <c r="C18" s="63">
        <v>0</v>
      </c>
      <c r="D18" s="63">
        <v>0</v>
      </c>
      <c r="E18" s="58"/>
    </row>
    <row r="19" spans="1:5" s="10" customFormat="1" ht="18.75">
      <c r="A19" s="64" t="s">
        <v>168</v>
      </c>
      <c r="B19" s="36"/>
      <c r="C19" s="80"/>
      <c r="D19" s="80"/>
      <c r="E19" s="33"/>
    </row>
    <row r="20" spans="1:5" s="10" customFormat="1" ht="38.25">
      <c r="A20" s="31" t="s">
        <v>61</v>
      </c>
      <c r="B20" s="70" t="s">
        <v>169</v>
      </c>
      <c r="C20" s="81"/>
      <c r="D20" s="63"/>
      <c r="E20" s="41"/>
    </row>
    <row r="21" spans="1:5" s="10" customFormat="1" ht="51">
      <c r="A21" s="31" t="s">
        <v>63</v>
      </c>
      <c r="B21" s="35" t="s">
        <v>170</v>
      </c>
      <c r="C21" s="81"/>
      <c r="D21" s="63"/>
      <c r="E21" s="58"/>
    </row>
    <row r="22" spans="1:5" s="10" customFormat="1" ht="38.25">
      <c r="A22" s="31" t="s">
        <v>67</v>
      </c>
      <c r="B22" s="35" t="s">
        <v>171</v>
      </c>
      <c r="C22" s="81"/>
      <c r="D22" s="63"/>
      <c r="E22" s="58"/>
    </row>
    <row r="23" spans="1:5" s="10" customFormat="1" ht="12.75">
      <c r="A23" s="68"/>
      <c r="B23" s="13"/>
      <c r="C23" s="68"/>
      <c r="D23" s="68"/>
      <c r="E23" s="69"/>
    </row>
    <row r="24" spans="1:5" s="11" customFormat="1" ht="18.75">
      <c r="A24" s="26"/>
      <c r="B24" s="61"/>
      <c r="C24" s="27"/>
      <c r="D24" s="27"/>
      <c r="E24" s="27"/>
    </row>
    <row r="25" spans="1:5" s="11" customFormat="1" ht="15.75">
      <c r="A25" s="26"/>
      <c r="B25" s="55" t="s">
        <v>141</v>
      </c>
      <c r="C25" s="56"/>
      <c r="D25" s="56"/>
      <c r="E25" s="56"/>
    </row>
    <row r="26" spans="1:5" s="10" customFormat="1" ht="16.5" customHeight="1">
      <c r="A26" s="12"/>
      <c r="B26" s="13"/>
      <c r="C26" s="57" t="s">
        <v>9</v>
      </c>
      <c r="D26" s="14"/>
      <c r="E26" s="57" t="s">
        <v>8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2" t="s">
        <v>56</v>
      </c>
    </row>
    <row r="2" ht="20.25" customHeight="1">
      <c r="E2" s="32" t="s">
        <v>121</v>
      </c>
    </row>
    <row r="3" ht="20.25" customHeight="1">
      <c r="E3" s="32" t="s">
        <v>201</v>
      </c>
    </row>
    <row r="4" ht="20.25" customHeight="1">
      <c r="E4" s="32"/>
    </row>
    <row r="5" spans="1:5" ht="15.75">
      <c r="A5" s="24" t="s">
        <v>122</v>
      </c>
      <c r="B5" s="24"/>
      <c r="C5" s="24"/>
      <c r="D5" s="24"/>
      <c r="E5" s="24"/>
    </row>
    <row r="6" spans="1:5" ht="14.25" customHeight="1">
      <c r="A6" s="24" t="s">
        <v>123</v>
      </c>
      <c r="B6" s="24"/>
      <c r="C6" s="24"/>
      <c r="D6" s="24"/>
      <c r="E6" s="24"/>
    </row>
    <row r="7" spans="1:5" ht="14.25" customHeight="1">
      <c r="A7" s="24"/>
      <c r="B7" s="24"/>
      <c r="C7" s="24"/>
      <c r="D7" s="24"/>
      <c r="E7" s="24"/>
    </row>
    <row r="8" ht="3.75" customHeight="1"/>
    <row r="9" spans="1:5" s="9" customFormat="1" ht="12.75">
      <c r="A9" s="363" t="s">
        <v>60</v>
      </c>
      <c r="B9" s="363" t="s">
        <v>13</v>
      </c>
      <c r="C9" s="30" t="s">
        <v>14</v>
      </c>
      <c r="D9" s="30"/>
      <c r="E9" s="363" t="s">
        <v>124</v>
      </c>
    </row>
    <row r="10" spans="1:5" s="9" customFormat="1" ht="30">
      <c r="A10" s="364"/>
      <c r="B10" s="364"/>
      <c r="C10" s="23" t="s">
        <v>125</v>
      </c>
      <c r="D10" s="23" t="s">
        <v>126</v>
      </c>
      <c r="E10" s="364"/>
    </row>
    <row r="11" spans="1:5" s="10" customFormat="1" ht="18.75">
      <c r="A11" s="31"/>
      <c r="B11" s="62" t="s">
        <v>167</v>
      </c>
      <c r="C11" s="31"/>
      <c r="D11" s="31"/>
      <c r="E11" s="58"/>
    </row>
    <row r="12" spans="1:5" s="10" customFormat="1" ht="20.25">
      <c r="A12" s="37" t="s">
        <v>118</v>
      </c>
      <c r="B12" s="35" t="s">
        <v>133</v>
      </c>
      <c r="C12" s="33"/>
      <c r="D12" s="33"/>
      <c r="E12" s="33"/>
    </row>
    <row r="13" spans="1:5" s="10" customFormat="1" ht="38.25">
      <c r="A13" s="31" t="s">
        <v>26</v>
      </c>
      <c r="B13" s="35" t="s">
        <v>112</v>
      </c>
      <c r="C13" s="63">
        <v>0</v>
      </c>
      <c r="D13" s="63">
        <v>0</v>
      </c>
      <c r="E13" s="58"/>
    </row>
    <row r="14" spans="1:5" s="11" customFormat="1" ht="18.75">
      <c r="A14" s="26"/>
      <c r="B14" s="61"/>
      <c r="C14" s="27"/>
      <c r="D14" s="27"/>
      <c r="E14" s="27"/>
    </row>
    <row r="15" spans="1:5" s="11" customFormat="1" ht="15.75">
      <c r="A15" s="26"/>
      <c r="B15" s="55" t="s">
        <v>141</v>
      </c>
      <c r="C15" s="56"/>
      <c r="D15" s="56"/>
      <c r="E15" s="56"/>
    </row>
    <row r="16" spans="1:5" s="10" customFormat="1" ht="16.5" customHeight="1">
      <c r="A16" s="12"/>
      <c r="B16" s="13"/>
      <c r="C16" s="57" t="s">
        <v>9</v>
      </c>
      <c r="D16" s="14"/>
      <c r="E16" s="57" t="s">
        <v>8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95" zoomScaleSheetLayoutView="100" workbookViewId="0" topLeftCell="A7">
      <selection activeCell="D15" sqref="D15"/>
    </sheetView>
  </sheetViews>
  <sheetFormatPr defaultColWidth="10.75390625" defaultRowHeight="12.75"/>
  <cols>
    <col min="1" max="1" width="4.75390625" style="2" customWidth="1"/>
    <col min="2" max="3" width="32.25390625" style="2" customWidth="1"/>
    <col min="4" max="4" width="11.625" style="2" customWidth="1"/>
    <col min="5" max="5" width="15.875" style="2" customWidth="1"/>
    <col min="6" max="16384" width="10.75390625" style="2" customWidth="1"/>
  </cols>
  <sheetData>
    <row r="1" s="149" customFormat="1" ht="12.75" customHeight="1">
      <c r="E1" s="149" t="s">
        <v>56</v>
      </c>
    </row>
    <row r="2" s="149" customFormat="1" ht="12.75" customHeight="1">
      <c r="E2" s="149" t="s">
        <v>252</v>
      </c>
    </row>
    <row r="3" s="149" customFormat="1" ht="12.75" customHeight="1">
      <c r="E3" s="149" t="s">
        <v>253</v>
      </c>
    </row>
    <row r="4" s="149" customFormat="1" ht="12.75" customHeight="1">
      <c r="E4" s="149" t="s">
        <v>264</v>
      </c>
    </row>
    <row r="5" s="110" customFormat="1" ht="12.75" customHeight="1"/>
    <row r="6" s="110" customFormat="1" ht="12.75" customHeight="1"/>
    <row r="7" spans="1:5" s="110" customFormat="1" ht="51" customHeight="1">
      <c r="A7" s="306" t="s">
        <v>265</v>
      </c>
      <c r="B7" s="306"/>
      <c r="C7" s="306"/>
      <c r="D7" s="306"/>
      <c r="E7" s="306"/>
    </row>
    <row r="8" spans="1:5" s="110" customFormat="1" ht="12.75" customHeight="1">
      <c r="A8" s="307"/>
      <c r="B8" s="307"/>
      <c r="C8" s="307"/>
      <c r="D8" s="307"/>
      <c r="E8" s="307"/>
    </row>
    <row r="9" spans="1:5" s="110" customFormat="1" ht="12.75" customHeight="1">
      <c r="A9" s="308" t="s">
        <v>230</v>
      </c>
      <c r="B9" s="308"/>
      <c r="C9" s="308"/>
      <c r="D9" s="308"/>
      <c r="E9" s="308"/>
    </row>
    <row r="10" spans="1:5" s="110" customFormat="1" ht="12.75" customHeight="1">
      <c r="A10" s="309" t="s">
        <v>235</v>
      </c>
      <c r="B10" s="309"/>
      <c r="C10" s="309"/>
      <c r="D10" s="309"/>
      <c r="E10" s="309"/>
    </row>
    <row r="11" s="110" customFormat="1" ht="12.75" customHeight="1"/>
    <row r="12" spans="1:5" s="111" customFormat="1" ht="15.75">
      <c r="A12" s="139"/>
      <c r="B12" s="139"/>
      <c r="C12" s="139"/>
      <c r="D12" s="139"/>
      <c r="E12" s="139"/>
    </row>
    <row r="13" spans="1:5" s="112" customFormat="1" ht="30">
      <c r="A13" s="143" t="s">
        <v>97</v>
      </c>
      <c r="B13" s="143" t="s">
        <v>236</v>
      </c>
      <c r="C13" s="143" t="s">
        <v>237</v>
      </c>
      <c r="D13" s="143" t="s">
        <v>255</v>
      </c>
      <c r="E13" s="143" t="s">
        <v>256</v>
      </c>
    </row>
    <row r="14" spans="1:5" s="113" customFormat="1" ht="60">
      <c r="A14" s="143">
        <v>1</v>
      </c>
      <c r="B14" s="143" t="s">
        <v>257</v>
      </c>
      <c r="C14" s="143" t="s">
        <v>258</v>
      </c>
      <c r="D14" s="290">
        <f>'8.3'!D13</f>
        <v>3946</v>
      </c>
      <c r="E14" s="143"/>
    </row>
    <row r="15" spans="1:5" s="112" customFormat="1" ht="135">
      <c r="A15" s="143">
        <v>2</v>
      </c>
      <c r="B15" s="143" t="s">
        <v>259</v>
      </c>
      <c r="C15" s="143" t="s">
        <v>260</v>
      </c>
      <c r="D15" s="373">
        <f>'8.1'!I22*'8.1'!M22/'1.3'!D14</f>
        <v>0.429295489102889</v>
      </c>
      <c r="E15" s="143"/>
    </row>
    <row r="16" spans="1:5" s="112" customFormat="1" ht="120">
      <c r="A16" s="143">
        <v>3</v>
      </c>
      <c r="B16" s="143" t="s">
        <v>261</v>
      </c>
      <c r="C16" s="143" t="s">
        <v>262</v>
      </c>
      <c r="D16" s="373">
        <f>'8.1'!M22/'1.3'!D14</f>
        <v>0.06132792701469843</v>
      </c>
      <c r="E16" s="143"/>
    </row>
    <row r="17" spans="1:5" s="112" customFormat="1" ht="41.25" customHeight="1">
      <c r="A17" s="141"/>
      <c r="B17" s="141"/>
      <c r="C17" s="141"/>
      <c r="D17" s="140"/>
      <c r="E17" s="140"/>
    </row>
    <row r="18" spans="1:5" s="112" customFormat="1" ht="15">
      <c r="A18" s="135"/>
      <c r="B18" s="136"/>
      <c r="C18" s="137"/>
      <c r="D18" s="138"/>
      <c r="E18" s="138"/>
    </row>
    <row r="19" spans="1:4" s="1" customFormat="1" ht="30.75" customHeight="1">
      <c r="A19" s="142"/>
      <c r="C19" s="142"/>
      <c r="D19" s="124"/>
    </row>
    <row r="20" spans="1:5" s="95" customFormat="1" ht="22.5" customHeight="1">
      <c r="A20" s="153" t="s">
        <v>231</v>
      </c>
      <c r="C20" s="106"/>
      <c r="D20" s="106"/>
      <c r="E20" s="154" t="s">
        <v>238</v>
      </c>
    </row>
    <row r="21" s="1" customFormat="1" ht="15"/>
  </sheetData>
  <sheetProtection/>
  <mergeCells count="4">
    <mergeCell ref="A7:E7"/>
    <mergeCell ref="A8:E8"/>
    <mergeCell ref="A9:E9"/>
    <mergeCell ref="A10:E10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26.75390625" style="156" customWidth="1"/>
    <col min="2" max="2" width="21.125" style="156" customWidth="1"/>
    <col min="3" max="3" width="26.625" style="156" customWidth="1"/>
    <col min="4" max="7" width="10.625" style="156" customWidth="1"/>
    <col min="8" max="16384" width="9.125" style="156" customWidth="1"/>
  </cols>
  <sheetData>
    <row r="1" ht="15.75">
      <c r="G1" s="155" t="s">
        <v>56</v>
      </c>
    </row>
    <row r="2" spans="1:7" ht="15.75">
      <c r="A2" s="284" t="s">
        <v>678</v>
      </c>
      <c r="B2" s="156" t="s">
        <v>679</v>
      </c>
      <c r="G2" s="155" t="s">
        <v>252</v>
      </c>
    </row>
    <row r="3" ht="15.75">
      <c r="G3" s="155" t="s">
        <v>253</v>
      </c>
    </row>
    <row r="5" spans="1:7" ht="53.25" customHeight="1">
      <c r="A5" s="306" t="s">
        <v>266</v>
      </c>
      <c r="B5" s="306"/>
      <c r="C5" s="306"/>
      <c r="D5" s="306"/>
      <c r="E5" s="306"/>
      <c r="F5" s="306"/>
      <c r="G5" s="306"/>
    </row>
    <row r="7" spans="1:7" ht="15.75">
      <c r="A7" s="308" t="s">
        <v>230</v>
      </c>
      <c r="B7" s="308"/>
      <c r="C7" s="308"/>
      <c r="D7" s="308"/>
      <c r="E7" s="308"/>
      <c r="F7" s="308"/>
      <c r="G7" s="308"/>
    </row>
    <row r="8" spans="1:7" ht="15.75">
      <c r="A8" s="311" t="s">
        <v>235</v>
      </c>
      <c r="B8" s="311"/>
      <c r="C8" s="311"/>
      <c r="D8" s="311"/>
      <c r="E8" s="311"/>
      <c r="F8" s="311"/>
      <c r="G8" s="311"/>
    </row>
    <row r="11" spans="1:7" ht="27" customHeight="1">
      <c r="A11" s="310" t="s">
        <v>255</v>
      </c>
      <c r="B11" s="310" t="s">
        <v>268</v>
      </c>
      <c r="C11" s="310" t="s">
        <v>269</v>
      </c>
      <c r="D11" s="310" t="s">
        <v>270</v>
      </c>
      <c r="E11" s="310"/>
      <c r="F11" s="310"/>
      <c r="G11" s="310"/>
    </row>
    <row r="12" spans="1:7" ht="32.25" customHeight="1">
      <c r="A12" s="310"/>
      <c r="B12" s="310"/>
      <c r="C12" s="310"/>
      <c r="D12" s="146" t="s">
        <v>681</v>
      </c>
      <c r="E12" s="146" t="s">
        <v>278</v>
      </c>
      <c r="F12" s="146" t="s">
        <v>682</v>
      </c>
      <c r="G12" s="146" t="s">
        <v>683</v>
      </c>
    </row>
    <row r="13" spans="1:7" ht="81" customHeight="1">
      <c r="A13" s="146" t="s">
        <v>267</v>
      </c>
      <c r="B13" s="146" t="s">
        <v>273</v>
      </c>
      <c r="C13" s="163" t="s">
        <v>274</v>
      </c>
      <c r="D13" s="373">
        <f>'1.3'!D15</f>
        <v>0.429295489102889</v>
      </c>
      <c r="E13" s="373">
        <f aca="true" t="shared" si="0" ref="E13:G15">D13</f>
        <v>0.429295489102889</v>
      </c>
      <c r="F13" s="373">
        <f t="shared" si="0"/>
        <v>0.429295489102889</v>
      </c>
      <c r="G13" s="373">
        <f t="shared" si="0"/>
        <v>0.429295489102889</v>
      </c>
    </row>
    <row r="14" spans="1:7" ht="80.25" customHeight="1">
      <c r="A14" s="146" t="s">
        <v>271</v>
      </c>
      <c r="B14" s="146" t="s">
        <v>275</v>
      </c>
      <c r="C14" s="163" t="s">
        <v>274</v>
      </c>
      <c r="D14" s="373">
        <f>'1.3'!D16</f>
        <v>0.06132792701469843</v>
      </c>
      <c r="E14" s="373">
        <f t="shared" si="0"/>
        <v>0.06132792701469843</v>
      </c>
      <c r="F14" s="373">
        <f t="shared" si="0"/>
        <v>0.06132792701469843</v>
      </c>
      <c r="G14" s="373">
        <f t="shared" si="0"/>
        <v>0.06132792701469843</v>
      </c>
    </row>
    <row r="15" spans="1:7" ht="108.75" customHeight="1">
      <c r="A15" s="146" t="s">
        <v>272</v>
      </c>
      <c r="B15" s="146" t="s">
        <v>276</v>
      </c>
      <c r="C15" s="163" t="s">
        <v>277</v>
      </c>
      <c r="D15" s="242">
        <f>'4.1'!D18</f>
        <v>1</v>
      </c>
      <c r="E15" s="242">
        <f t="shared" si="0"/>
        <v>1</v>
      </c>
      <c r="F15" s="242">
        <f t="shared" si="0"/>
        <v>1</v>
      </c>
      <c r="G15" s="242">
        <f t="shared" si="0"/>
        <v>1</v>
      </c>
    </row>
    <row r="16" spans="1:7" ht="15.75">
      <c r="A16" s="150"/>
      <c r="B16" s="150"/>
      <c r="C16" s="150"/>
      <c r="D16" s="150"/>
      <c r="E16" s="150"/>
      <c r="F16" s="150"/>
      <c r="G16" s="150"/>
    </row>
    <row r="17" spans="1:7" ht="15.75">
      <c r="A17" s="150"/>
      <c r="B17" s="150"/>
      <c r="C17" s="150"/>
      <c r="D17" s="150"/>
      <c r="E17" s="150"/>
      <c r="F17" s="150"/>
      <c r="G17" s="150"/>
    </row>
    <row r="18" spans="1:7" ht="15.75">
      <c r="A18" s="150"/>
      <c r="B18" s="150"/>
      <c r="C18" s="150"/>
      <c r="D18" s="150"/>
      <c r="E18" s="150"/>
      <c r="F18" s="150"/>
      <c r="G18" s="150"/>
    </row>
    <row r="19" spans="1:7" ht="15.75">
      <c r="A19" s="150"/>
      <c r="B19" s="150"/>
      <c r="C19" s="150"/>
      <c r="D19" s="150"/>
      <c r="E19" s="150"/>
      <c r="F19" s="150"/>
      <c r="G19" s="150"/>
    </row>
    <row r="20" spans="1:7" ht="15.75">
      <c r="A20" s="160" t="s">
        <v>231</v>
      </c>
      <c r="B20" s="161"/>
      <c r="C20" s="161"/>
      <c r="D20" s="161"/>
      <c r="E20" s="161"/>
      <c r="F20" s="161"/>
      <c r="G20" s="162" t="s">
        <v>238</v>
      </c>
    </row>
    <row r="21" spans="1:7" ht="15.75">
      <c r="A21" s="150"/>
      <c r="B21" s="150"/>
      <c r="C21" s="150"/>
      <c r="D21" s="150"/>
      <c r="E21" s="150"/>
      <c r="F21" s="150"/>
      <c r="G21" s="150"/>
    </row>
    <row r="22" spans="1:7" ht="15.7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150"/>
      <c r="C23" s="150"/>
      <c r="D23" s="150"/>
      <c r="E23" s="150"/>
      <c r="F23" s="150"/>
      <c r="G23" s="150"/>
    </row>
    <row r="24" spans="1:7" ht="15.75">
      <c r="A24" s="150"/>
      <c r="B24" s="150"/>
      <c r="C24" s="150"/>
      <c r="D24" s="150"/>
      <c r="E24" s="150"/>
      <c r="F24" s="150"/>
      <c r="G24" s="150"/>
    </row>
    <row r="25" spans="1:7" ht="15.75">
      <c r="A25" s="150"/>
      <c r="B25" s="150"/>
      <c r="C25" s="150"/>
      <c r="D25" s="150"/>
      <c r="E25" s="150"/>
      <c r="F25" s="150"/>
      <c r="G25" s="150"/>
    </row>
    <row r="26" spans="1:7" ht="15.75">
      <c r="A26" s="150"/>
      <c r="B26" s="150"/>
      <c r="C26" s="150"/>
      <c r="D26" s="150"/>
      <c r="E26" s="150"/>
      <c r="F26" s="150"/>
      <c r="G26" s="150"/>
    </row>
    <row r="27" spans="1:7" ht="15.75">
      <c r="A27" s="150"/>
      <c r="B27" s="150"/>
      <c r="C27" s="150"/>
      <c r="D27" s="150"/>
      <c r="E27" s="150"/>
      <c r="F27" s="150"/>
      <c r="G27" s="150"/>
    </row>
  </sheetData>
  <sheetProtection/>
  <mergeCells count="7">
    <mergeCell ref="A11:A12"/>
    <mergeCell ref="B11:B12"/>
    <mergeCell ref="C11:C12"/>
    <mergeCell ref="A5:G5"/>
    <mergeCell ref="A7:G7"/>
    <mergeCell ref="A8:G8"/>
    <mergeCell ref="D11:G1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.625" style="156" bestFit="1" customWidth="1"/>
    <col min="2" max="2" width="28.625" style="156" customWidth="1"/>
    <col min="3" max="3" width="29.00390625" style="156" customWidth="1"/>
    <col min="4" max="4" width="26.625" style="156" customWidth="1"/>
    <col min="5" max="16384" width="9.125" style="156" customWidth="1"/>
  </cols>
  <sheetData>
    <row r="1" spans="3:4" ht="12.75" customHeight="1">
      <c r="C1" s="164"/>
      <c r="D1" s="149" t="s">
        <v>56</v>
      </c>
    </row>
    <row r="2" spans="3:4" ht="12.75" customHeight="1">
      <c r="C2" s="164"/>
      <c r="D2" s="149" t="s">
        <v>252</v>
      </c>
    </row>
    <row r="3" spans="3:4" ht="12.75" customHeight="1">
      <c r="C3" s="164"/>
      <c r="D3" s="149" t="s">
        <v>253</v>
      </c>
    </row>
    <row r="5" spans="1:4" ht="36" customHeight="1">
      <c r="A5" s="306" t="s">
        <v>279</v>
      </c>
      <c r="B5" s="306"/>
      <c r="C5" s="306"/>
      <c r="D5" s="306"/>
    </row>
    <row r="7" spans="1:4" ht="15.75">
      <c r="A7" s="308" t="s">
        <v>230</v>
      </c>
      <c r="B7" s="308"/>
      <c r="C7" s="308"/>
      <c r="D7" s="308"/>
    </row>
    <row r="8" spans="1:4" ht="15.75">
      <c r="A8" s="311" t="s">
        <v>235</v>
      </c>
      <c r="B8" s="311"/>
      <c r="C8" s="311"/>
      <c r="D8" s="311"/>
    </row>
    <row r="11" spans="1:4" s="165" customFormat="1" ht="75">
      <c r="A11" s="146" t="s">
        <v>60</v>
      </c>
      <c r="B11" s="146" t="s">
        <v>280</v>
      </c>
      <c r="C11" s="146" t="s">
        <v>281</v>
      </c>
      <c r="D11" s="146" t="s">
        <v>282</v>
      </c>
    </row>
    <row r="12" spans="1:4" s="166" customFormat="1" ht="60">
      <c r="A12" s="146">
        <v>1</v>
      </c>
      <c r="B12" s="146" t="s">
        <v>394</v>
      </c>
      <c r="C12" s="146">
        <v>217.29</v>
      </c>
      <c r="D12" s="146" t="s">
        <v>395</v>
      </c>
    </row>
    <row r="13" spans="1:4" s="166" customFormat="1" ht="45">
      <c r="A13" s="239" t="s">
        <v>386</v>
      </c>
      <c r="B13" s="146" t="s">
        <v>283</v>
      </c>
      <c r="C13" s="146">
        <v>99.01</v>
      </c>
      <c r="D13" s="146" t="s">
        <v>395</v>
      </c>
    </row>
    <row r="14" spans="1:4" s="166" customFormat="1" ht="90">
      <c r="A14" s="146">
        <v>2</v>
      </c>
      <c r="B14" s="146" t="s">
        <v>284</v>
      </c>
      <c r="C14" s="241">
        <f>C13/C12</f>
        <v>0.45565833678494183</v>
      </c>
      <c r="D14" s="146"/>
    </row>
    <row r="15" spans="1:4" s="166" customFormat="1" ht="30">
      <c r="A15" s="146">
        <v>3</v>
      </c>
      <c r="B15" s="146" t="s">
        <v>285</v>
      </c>
      <c r="C15" s="146">
        <f>'1.3'!D14</f>
        <v>3946</v>
      </c>
      <c r="D15" s="146"/>
    </row>
    <row r="16" spans="1:4" s="166" customFormat="1" ht="30">
      <c r="A16" s="146">
        <v>4</v>
      </c>
      <c r="B16" s="146" t="s">
        <v>286</v>
      </c>
      <c r="C16" s="146">
        <v>939</v>
      </c>
      <c r="D16" s="146"/>
    </row>
    <row r="17" spans="1:4" s="166" customFormat="1" ht="30">
      <c r="A17" s="146">
        <v>5</v>
      </c>
      <c r="B17" s="146" t="s">
        <v>287</v>
      </c>
      <c r="C17" s="146">
        <v>22.11</v>
      </c>
      <c r="D17" s="146"/>
    </row>
    <row r="18" spans="1:4" s="166" customFormat="1" ht="60">
      <c r="A18" s="146">
        <v>6</v>
      </c>
      <c r="B18" s="146" t="s">
        <v>288</v>
      </c>
      <c r="C18" s="146">
        <v>5</v>
      </c>
      <c r="D18" s="146"/>
    </row>
    <row r="19" spans="1:4" s="166" customFormat="1" ht="60">
      <c r="A19" s="146">
        <v>7</v>
      </c>
      <c r="B19" s="146" t="s">
        <v>289</v>
      </c>
      <c r="C19" s="146">
        <v>5</v>
      </c>
      <c r="D19" s="146"/>
    </row>
    <row r="20" s="166" customFormat="1" ht="15.75"/>
    <row r="21" s="166" customFormat="1" ht="15.75"/>
    <row r="22" s="166" customFormat="1" ht="15.75"/>
    <row r="23" s="166" customFormat="1" ht="15.75"/>
    <row r="24" spans="1:4" s="167" customFormat="1" ht="15.75">
      <c r="A24" s="167" t="s">
        <v>231</v>
      </c>
      <c r="B24" s="160"/>
      <c r="D24" s="162" t="s">
        <v>238</v>
      </c>
    </row>
    <row r="25" s="166" customFormat="1" ht="15.75"/>
    <row r="26" s="166" customFormat="1" ht="15.75"/>
    <row r="27" s="166" customFormat="1" ht="15.75"/>
    <row r="28" s="166" customFormat="1" ht="15.75"/>
  </sheetData>
  <sheetProtection/>
  <mergeCells count="3">
    <mergeCell ref="A5:D5"/>
    <mergeCell ref="A7:D7"/>
    <mergeCell ref="A8:D8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Normal="87" zoomScaleSheetLayoutView="100" zoomScalePageLayoutView="0" workbookViewId="0" topLeftCell="A28">
      <selection activeCell="G38" sqref="G38"/>
    </sheetView>
  </sheetViews>
  <sheetFormatPr defaultColWidth="10.75390625" defaultRowHeight="12.75" outlineLevelCol="1"/>
  <cols>
    <col min="1" max="1" width="4.625" style="2" customWidth="1"/>
    <col min="2" max="2" width="53.125" style="2" customWidth="1"/>
    <col min="3" max="3" width="25.75390625" style="2" customWidth="1"/>
    <col min="4" max="4" width="23.375" style="2" customWidth="1" outlineLevel="1"/>
    <col min="5" max="5" width="14.75390625" style="2" customWidth="1" outlineLevel="1"/>
    <col min="6" max="6" width="16.00390625" style="2" customWidth="1" outlineLevel="1"/>
    <col min="7" max="7" width="16.375" style="2" customWidth="1" outlineLevel="1"/>
    <col min="8" max="16384" width="10.75390625" style="2" customWidth="1"/>
  </cols>
  <sheetData>
    <row r="1" s="5" customFormat="1" ht="12" customHeight="1">
      <c r="G1" s="155" t="s">
        <v>52</v>
      </c>
    </row>
    <row r="2" s="5" customFormat="1" ht="12">
      <c r="G2" s="155" t="s">
        <v>252</v>
      </c>
    </row>
    <row r="3" s="5" customFormat="1" ht="12">
      <c r="G3" s="155" t="s">
        <v>253</v>
      </c>
    </row>
    <row r="4" s="11" customFormat="1" ht="12">
      <c r="E4" s="5"/>
    </row>
    <row r="5" spans="1:7" s="18" customFormat="1" ht="15" customHeight="1">
      <c r="A5" s="24"/>
      <c r="B5" s="24"/>
      <c r="C5" s="24"/>
      <c r="D5" s="24"/>
      <c r="E5" s="24"/>
      <c r="F5" s="24"/>
      <c r="G5" s="24"/>
    </row>
    <row r="6" ht="8.25" customHeight="1"/>
    <row r="7" spans="1:7" ht="15.75">
      <c r="A7" s="312" t="s">
        <v>677</v>
      </c>
      <c r="B7" s="312"/>
      <c r="C7" s="312"/>
      <c r="D7" s="312"/>
      <c r="E7" s="312"/>
      <c r="F7" s="312"/>
      <c r="G7" s="312"/>
    </row>
    <row r="8" spans="1:7" ht="15.75">
      <c r="A8" s="312" t="s">
        <v>685</v>
      </c>
      <c r="B8" s="312"/>
      <c r="C8" s="312"/>
      <c r="D8" s="312"/>
      <c r="E8" s="312"/>
      <c r="F8" s="312"/>
      <c r="G8" s="312"/>
    </row>
    <row r="9" spans="1:7" s="7" customFormat="1" ht="16.5" customHeight="1">
      <c r="A9" s="314" t="s">
        <v>230</v>
      </c>
      <c r="B9" s="314"/>
      <c r="C9" s="314"/>
      <c r="D9" s="314"/>
      <c r="E9" s="314"/>
      <c r="F9" s="314"/>
      <c r="G9" s="314"/>
    </row>
    <row r="10" spans="1:7" s="8" customFormat="1" ht="13.5" customHeight="1">
      <c r="A10" s="313" t="s">
        <v>235</v>
      </c>
      <c r="B10" s="313"/>
      <c r="C10" s="313"/>
      <c r="D10" s="313"/>
      <c r="E10" s="313"/>
      <c r="F10" s="313"/>
      <c r="G10" s="313"/>
    </row>
    <row r="11" spans="2:7" s="8" customFormat="1" ht="13.5" customHeight="1">
      <c r="B11" s="29"/>
      <c r="C11" s="29"/>
      <c r="D11" s="29"/>
      <c r="E11" s="29"/>
      <c r="F11" s="29"/>
      <c r="G11" s="29"/>
    </row>
    <row r="12" ht="16.5" customHeight="1"/>
    <row r="13" spans="1:7" s="15" customFormat="1" ht="15">
      <c r="A13" s="310" t="s">
        <v>60</v>
      </c>
      <c r="B13" s="310" t="s">
        <v>53</v>
      </c>
      <c r="C13" s="310" t="s">
        <v>10</v>
      </c>
      <c r="D13" s="310"/>
      <c r="E13" s="310" t="s">
        <v>44</v>
      </c>
      <c r="F13" s="310" t="s">
        <v>174</v>
      </c>
      <c r="G13" s="310" t="s">
        <v>45</v>
      </c>
    </row>
    <row r="14" spans="1:7" s="15" customFormat="1" ht="30">
      <c r="A14" s="310"/>
      <c r="B14" s="310"/>
      <c r="C14" s="146" t="s">
        <v>173</v>
      </c>
      <c r="D14" s="146" t="s">
        <v>46</v>
      </c>
      <c r="E14" s="310"/>
      <c r="F14" s="310"/>
      <c r="G14" s="310"/>
    </row>
    <row r="15" spans="1:7" s="16" customFormat="1" ht="15">
      <c r="A15" s="316">
        <v>1</v>
      </c>
      <c r="B15" s="316"/>
      <c r="C15" s="252">
        <v>2</v>
      </c>
      <c r="D15" s="252">
        <v>3</v>
      </c>
      <c r="E15" s="252">
        <v>4</v>
      </c>
      <c r="F15" s="252">
        <v>5</v>
      </c>
      <c r="G15" s="252">
        <v>6</v>
      </c>
    </row>
    <row r="16" spans="1:7" ht="45">
      <c r="A16" s="252" t="s">
        <v>61</v>
      </c>
      <c r="B16" s="253" t="s">
        <v>213</v>
      </c>
      <c r="C16" s="146" t="s">
        <v>11</v>
      </c>
      <c r="D16" s="180" t="s">
        <v>11</v>
      </c>
      <c r="E16" s="146" t="s">
        <v>11</v>
      </c>
      <c r="F16" s="146" t="s">
        <v>11</v>
      </c>
      <c r="G16" s="146">
        <f>(G18+G19)/2</f>
        <v>2</v>
      </c>
    </row>
    <row r="17" spans="1:7" ht="15">
      <c r="A17" s="255"/>
      <c r="B17" s="253" t="s">
        <v>51</v>
      </c>
      <c r="C17" s="146"/>
      <c r="D17" s="180"/>
      <c r="E17" s="146"/>
      <c r="F17" s="159"/>
      <c r="G17" s="146"/>
    </row>
    <row r="18" spans="1:7" s="17" customFormat="1" ht="60">
      <c r="A18" s="256" t="s">
        <v>62</v>
      </c>
      <c r="B18" s="185" t="s">
        <v>120</v>
      </c>
      <c r="C18" s="257">
        <v>0.3</v>
      </c>
      <c r="D18" s="257">
        <v>0.3</v>
      </c>
      <c r="E18" s="183">
        <f>C18/D18*100</f>
        <v>100</v>
      </c>
      <c r="F18" s="146" t="s">
        <v>47</v>
      </c>
      <c r="G18" s="146">
        <f>IF(OR(AND(E18&lt;80,F18="прямая"),AND(E18&gt;120,F18="обратная")),3,IF(AND(E18&gt;=80,E18&lt;=120),2,1))</f>
        <v>2</v>
      </c>
    </row>
    <row r="19" spans="1:7" s="17" customFormat="1" ht="75">
      <c r="A19" s="256" t="s">
        <v>83</v>
      </c>
      <c r="B19" s="258" t="s">
        <v>214</v>
      </c>
      <c r="C19" s="183">
        <v>2</v>
      </c>
      <c r="D19" s="183">
        <v>2</v>
      </c>
      <c r="E19" s="183">
        <f>C19/D19*100</f>
        <v>100</v>
      </c>
      <c r="F19" s="146" t="s">
        <v>47</v>
      </c>
      <c r="G19" s="146">
        <f>IF(OR(AND(E19&lt;80,F19="прямая"),AND(E19&gt;120,F19="обратная")),3,IF(AND(E19&gt;=80,E19&lt;=120),2,1))</f>
        <v>2</v>
      </c>
    </row>
    <row r="20" spans="1:7" ht="15">
      <c r="A20" s="255"/>
      <c r="B20" s="253" t="s">
        <v>54</v>
      </c>
      <c r="C20" s="146"/>
      <c r="D20" s="180"/>
      <c r="E20" s="146"/>
      <c r="F20" s="159"/>
      <c r="G20" s="146"/>
    </row>
    <row r="21" spans="1:7" ht="30">
      <c r="A21" s="252" t="s">
        <v>76</v>
      </c>
      <c r="B21" s="253" t="s">
        <v>80</v>
      </c>
      <c r="C21" s="183">
        <v>1</v>
      </c>
      <c r="D21" s="183">
        <v>1</v>
      </c>
      <c r="E21" s="183">
        <f>C21/D21*100</f>
        <v>100</v>
      </c>
      <c r="F21" s="146" t="s">
        <v>11</v>
      </c>
      <c r="G21" s="146" t="s">
        <v>11</v>
      </c>
    </row>
    <row r="22" spans="1:7" ht="60">
      <c r="A22" s="252" t="s">
        <v>77</v>
      </c>
      <c r="B22" s="253" t="s">
        <v>81</v>
      </c>
      <c r="C22" s="183">
        <v>0</v>
      </c>
      <c r="D22" s="183">
        <v>0</v>
      </c>
      <c r="E22" s="183">
        <v>100</v>
      </c>
      <c r="F22" s="146" t="s">
        <v>11</v>
      </c>
      <c r="G22" s="146" t="s">
        <v>11</v>
      </c>
    </row>
    <row r="23" spans="1:7" ht="30">
      <c r="A23" s="252" t="s">
        <v>78</v>
      </c>
      <c r="B23" s="253" t="s">
        <v>82</v>
      </c>
      <c r="C23" s="183">
        <v>1</v>
      </c>
      <c r="D23" s="183">
        <v>1</v>
      </c>
      <c r="E23" s="183">
        <f>C23/D23*100</f>
        <v>100</v>
      </c>
      <c r="F23" s="146" t="s">
        <v>11</v>
      </c>
      <c r="G23" s="146" t="s">
        <v>11</v>
      </c>
    </row>
    <row r="24" spans="1:7" ht="45">
      <c r="A24" s="252" t="s">
        <v>79</v>
      </c>
      <c r="B24" s="253" t="s">
        <v>215</v>
      </c>
      <c r="C24" s="183">
        <v>1</v>
      </c>
      <c r="D24" s="183">
        <v>1</v>
      </c>
      <c r="E24" s="183">
        <v>0</v>
      </c>
      <c r="F24" s="146" t="s">
        <v>11</v>
      </c>
      <c r="G24" s="146" t="s">
        <v>11</v>
      </c>
    </row>
    <row r="25" spans="1:7" ht="45">
      <c r="A25" s="256" t="s">
        <v>63</v>
      </c>
      <c r="B25" s="253" t="s">
        <v>216</v>
      </c>
      <c r="C25" s="183">
        <v>1</v>
      </c>
      <c r="D25" s="183">
        <v>1</v>
      </c>
      <c r="E25" s="183">
        <f>C25/D25*100</f>
        <v>100</v>
      </c>
      <c r="F25" s="146" t="s">
        <v>11</v>
      </c>
      <c r="G25" s="146">
        <f>(G27+G28+G29)/3</f>
        <v>2</v>
      </c>
    </row>
    <row r="26" spans="1:7" ht="15">
      <c r="A26" s="255"/>
      <c r="B26" s="253" t="s">
        <v>48</v>
      </c>
      <c r="C26" s="183"/>
      <c r="D26" s="183"/>
      <c r="E26" s="183"/>
      <c r="F26" s="159"/>
      <c r="G26" s="146"/>
    </row>
    <row r="27" spans="1:7" s="17" customFormat="1" ht="45">
      <c r="A27" s="256" t="s">
        <v>64</v>
      </c>
      <c r="B27" s="258" t="s">
        <v>104</v>
      </c>
      <c r="C27" s="183">
        <v>1</v>
      </c>
      <c r="D27" s="183">
        <v>1</v>
      </c>
      <c r="E27" s="183">
        <f>C27/D27*100</f>
        <v>100</v>
      </c>
      <c r="F27" s="146" t="s">
        <v>47</v>
      </c>
      <c r="G27" s="146">
        <f>IF(OR(AND(E27&lt;80,F27="прямая"),AND(E27&gt;120,F27="обратная")),3,IF(AND(E27&gt;=80,E27&lt;=120),2,1))</f>
        <v>2</v>
      </c>
    </row>
    <row r="28" spans="1:7" s="17" customFormat="1" ht="60">
      <c r="A28" s="256" t="s">
        <v>65</v>
      </c>
      <c r="B28" s="258" t="s">
        <v>105</v>
      </c>
      <c r="C28" s="183">
        <v>0</v>
      </c>
      <c r="D28" s="183">
        <v>0</v>
      </c>
      <c r="E28" s="183">
        <v>100</v>
      </c>
      <c r="F28" s="146" t="s">
        <v>47</v>
      </c>
      <c r="G28" s="146">
        <f>IF(OR(AND(E28&lt;80,F28="прямая"),AND(E28&gt;120,F28="обратная")),3,IF(AND(E28&gt;=80,E28&lt;=120),2,1))</f>
        <v>2</v>
      </c>
    </row>
    <row r="29" spans="1:7" s="17" customFormat="1" ht="48" customHeight="1">
      <c r="A29" s="256" t="s">
        <v>66</v>
      </c>
      <c r="B29" s="258" t="s">
        <v>106</v>
      </c>
      <c r="C29" s="183">
        <v>0</v>
      </c>
      <c r="D29" s="183">
        <v>0</v>
      </c>
      <c r="E29" s="183">
        <v>100</v>
      </c>
      <c r="F29" s="146" t="s">
        <v>47</v>
      </c>
      <c r="G29" s="146">
        <f aca="true" t="shared" si="0" ref="G29:G37">IF(OR(AND(E29&lt;80,F29="прямая"),AND(E29&gt;120,F29="обратная")),3,IF(AND(E29&gt;=80,E29&lt;=120),2,1))</f>
        <v>2</v>
      </c>
    </row>
    <row r="30" spans="1:7" ht="60">
      <c r="A30" s="256" t="s">
        <v>67</v>
      </c>
      <c r="B30" s="253" t="s">
        <v>217</v>
      </c>
      <c r="C30" s="146">
        <v>1</v>
      </c>
      <c r="D30" s="180">
        <v>1</v>
      </c>
      <c r="E30" s="183">
        <f>C30/D30*100</f>
        <v>100</v>
      </c>
      <c r="F30" s="146" t="s">
        <v>47</v>
      </c>
      <c r="G30" s="146">
        <f t="shared" si="0"/>
        <v>2</v>
      </c>
    </row>
    <row r="31" spans="1:7" ht="75">
      <c r="A31" s="256" t="s">
        <v>68</v>
      </c>
      <c r="B31" s="253" t="s">
        <v>75</v>
      </c>
      <c r="C31" s="146">
        <v>1</v>
      </c>
      <c r="D31" s="180">
        <v>1</v>
      </c>
      <c r="E31" s="183">
        <f>C31/D31*100</f>
        <v>100</v>
      </c>
      <c r="F31" s="146" t="s">
        <v>47</v>
      </c>
      <c r="G31" s="146">
        <f t="shared" si="0"/>
        <v>2</v>
      </c>
    </row>
    <row r="32" spans="1:7" s="7" customFormat="1" ht="45">
      <c r="A32" s="184" t="s">
        <v>69</v>
      </c>
      <c r="B32" s="182" t="s">
        <v>222</v>
      </c>
      <c r="C32" s="183">
        <f>C33</f>
        <v>0</v>
      </c>
      <c r="D32" s="183">
        <f>D33</f>
        <v>1</v>
      </c>
      <c r="E32" s="183">
        <v>100</v>
      </c>
      <c r="F32" s="146" t="s">
        <v>49</v>
      </c>
      <c r="G32" s="146">
        <f t="shared" si="0"/>
        <v>2</v>
      </c>
    </row>
    <row r="33" spans="1:7" s="7" customFormat="1" ht="90">
      <c r="A33" s="184" t="s">
        <v>70</v>
      </c>
      <c r="B33" s="185" t="s">
        <v>218</v>
      </c>
      <c r="C33" s="183">
        <v>0</v>
      </c>
      <c r="D33" s="183">
        <v>1</v>
      </c>
      <c r="E33" s="183"/>
      <c r="F33" s="159"/>
      <c r="G33" s="146"/>
    </row>
    <row r="34" spans="1:7" ht="60">
      <c r="A34" s="256" t="s">
        <v>71</v>
      </c>
      <c r="B34" s="253" t="s">
        <v>223</v>
      </c>
      <c r="C34" s="146" t="s">
        <v>11</v>
      </c>
      <c r="D34" s="180" t="s">
        <v>11</v>
      </c>
      <c r="E34" s="146" t="s">
        <v>11</v>
      </c>
      <c r="F34" s="146" t="s">
        <v>11</v>
      </c>
      <c r="G34" s="146">
        <f>(G36+G37)/2</f>
        <v>2</v>
      </c>
    </row>
    <row r="35" spans="1:7" ht="15">
      <c r="A35" s="255"/>
      <c r="B35" s="253" t="s">
        <v>48</v>
      </c>
      <c r="C35" s="146"/>
      <c r="D35" s="180"/>
      <c r="E35" s="146"/>
      <c r="F35" s="159"/>
      <c r="G35" s="146"/>
    </row>
    <row r="36" spans="1:7" s="17" customFormat="1" ht="60">
      <c r="A36" s="256" t="s">
        <v>72</v>
      </c>
      <c r="B36" s="258" t="s">
        <v>219</v>
      </c>
      <c r="C36" s="257">
        <v>0</v>
      </c>
      <c r="D36" s="257">
        <v>0</v>
      </c>
      <c r="E36" s="183">
        <v>100</v>
      </c>
      <c r="F36" s="146" t="s">
        <v>49</v>
      </c>
      <c r="G36" s="146">
        <f>IF(OR(AND(E36&lt;80,F36="прямая"),AND(E36&gt;120,F36="обратная")),3,IF(AND(E36&gt;=80,E36&lt;=120),2,1))</f>
        <v>2</v>
      </c>
    </row>
    <row r="37" spans="1:7" s="17" customFormat="1" ht="90">
      <c r="A37" s="256" t="s">
        <v>73</v>
      </c>
      <c r="B37" s="258" t="s">
        <v>220</v>
      </c>
      <c r="C37" s="259">
        <v>0</v>
      </c>
      <c r="D37" s="259">
        <v>0</v>
      </c>
      <c r="E37" s="183">
        <v>100</v>
      </c>
      <c r="F37" s="146" t="s">
        <v>49</v>
      </c>
      <c r="G37" s="146">
        <f t="shared" si="0"/>
        <v>2</v>
      </c>
    </row>
    <row r="38" spans="1:7" ht="15">
      <c r="A38" s="256" t="s">
        <v>74</v>
      </c>
      <c r="B38" s="253" t="s">
        <v>291</v>
      </c>
      <c r="C38" s="183" t="s">
        <v>11</v>
      </c>
      <c r="D38" s="183" t="s">
        <v>11</v>
      </c>
      <c r="E38" s="183" t="s">
        <v>11</v>
      </c>
      <c r="F38" s="147" t="s">
        <v>11</v>
      </c>
      <c r="G38" s="260">
        <f>(G16+G25+G30+G31+G32+G34)/6</f>
        <v>2</v>
      </c>
    </row>
    <row r="39" spans="2:7" ht="15">
      <c r="B39" s="315"/>
      <c r="C39" s="315"/>
      <c r="D39" s="315"/>
      <c r="E39" s="315"/>
      <c r="F39" s="315"/>
      <c r="G39" s="315"/>
    </row>
    <row r="44" spans="1:8" s="177" customFormat="1" ht="15.75" customHeight="1">
      <c r="A44" s="153" t="str">
        <f>'1.3'!A20</f>
        <v>Директор ООО "Кубаньэлектросеть"</v>
      </c>
      <c r="B44" s="176"/>
      <c r="D44" s="106"/>
      <c r="E44" s="98"/>
      <c r="F44" s="178"/>
      <c r="G44" s="154" t="s">
        <v>238</v>
      </c>
      <c r="H44" s="97"/>
    </row>
  </sheetData>
  <sheetProtection/>
  <mergeCells count="12">
    <mergeCell ref="G13:G14"/>
    <mergeCell ref="B13:B14"/>
    <mergeCell ref="A8:G8"/>
    <mergeCell ref="E13:E14"/>
    <mergeCell ref="A7:G7"/>
    <mergeCell ref="A10:G10"/>
    <mergeCell ref="A9:G9"/>
    <mergeCell ref="B39:G39"/>
    <mergeCell ref="A13:A14"/>
    <mergeCell ref="A15:B15"/>
    <mergeCell ref="C13:D13"/>
    <mergeCell ref="F13:F14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Normal="84" zoomScaleSheetLayoutView="100" workbookViewId="0" topLeftCell="A1">
      <selection activeCell="G36" sqref="G36"/>
    </sheetView>
  </sheetViews>
  <sheetFormatPr defaultColWidth="10.75390625" defaultRowHeight="12.75" outlineLevelCol="1"/>
  <cols>
    <col min="1" max="1" width="5.75390625" style="25" bestFit="1" customWidth="1"/>
    <col min="2" max="2" width="64.375" style="7" customWidth="1"/>
    <col min="3" max="3" width="14.00390625" style="7" customWidth="1"/>
    <col min="4" max="7" width="14.00390625" style="7" customWidth="1" outlineLevel="1"/>
    <col min="8" max="16384" width="10.75390625" style="7" customWidth="1"/>
  </cols>
  <sheetData>
    <row r="1" ht="15">
      <c r="G1" s="155" t="s">
        <v>52</v>
      </c>
    </row>
    <row r="2" ht="15">
      <c r="G2" s="155" t="s">
        <v>252</v>
      </c>
    </row>
    <row r="3" ht="15">
      <c r="G3" s="155" t="s">
        <v>253</v>
      </c>
    </row>
    <row r="6" spans="1:7" ht="15.75">
      <c r="A6" s="101" t="s">
        <v>42</v>
      </c>
      <c r="B6" s="101"/>
      <c r="C6" s="101"/>
      <c r="D6" s="101"/>
      <c r="E6" s="101"/>
      <c r="F6" s="101"/>
      <c r="G6" s="101"/>
    </row>
    <row r="7" spans="1:7" ht="15.75">
      <c r="A7" s="318" t="s">
        <v>685</v>
      </c>
      <c r="B7" s="318"/>
      <c r="C7" s="318"/>
      <c r="D7" s="318"/>
      <c r="E7" s="318"/>
      <c r="F7" s="318"/>
      <c r="G7" s="318"/>
    </row>
    <row r="8" spans="1:7" ht="16.5" customHeight="1">
      <c r="A8" s="314" t="str">
        <f>'2.2'!A8:G8</f>
        <v>ООО "Кубаньэлектросеть"</v>
      </c>
      <c r="B8" s="314"/>
      <c r="C8" s="314"/>
      <c r="D8" s="314"/>
      <c r="E8" s="314"/>
      <c r="F8" s="314"/>
      <c r="G8" s="314"/>
    </row>
    <row r="9" spans="1:7" s="8" customFormat="1" ht="13.5" customHeight="1">
      <c r="A9" s="319" t="s">
        <v>235</v>
      </c>
      <c r="B9" s="319"/>
      <c r="C9" s="319"/>
      <c r="D9" s="319"/>
      <c r="E9" s="319"/>
      <c r="F9" s="319"/>
      <c r="G9" s="319"/>
    </row>
    <row r="10" ht="12.75" customHeight="1"/>
    <row r="11" spans="1:7" s="246" customFormat="1" ht="15">
      <c r="A11" s="317" t="s">
        <v>97</v>
      </c>
      <c r="B11" s="317" t="s">
        <v>43</v>
      </c>
      <c r="C11" s="317" t="s">
        <v>10</v>
      </c>
      <c r="D11" s="317"/>
      <c r="E11" s="317" t="s">
        <v>44</v>
      </c>
      <c r="F11" s="317" t="s">
        <v>174</v>
      </c>
      <c r="G11" s="317" t="s">
        <v>45</v>
      </c>
    </row>
    <row r="12" spans="1:7" s="246" customFormat="1" ht="30">
      <c r="A12" s="317"/>
      <c r="B12" s="317"/>
      <c r="C12" s="180" t="s">
        <v>173</v>
      </c>
      <c r="D12" s="180" t="s">
        <v>46</v>
      </c>
      <c r="E12" s="317"/>
      <c r="F12" s="317"/>
      <c r="G12" s="317"/>
    </row>
    <row r="13" spans="1:7" s="247" customFormat="1" ht="15">
      <c r="A13" s="321">
        <v>1</v>
      </c>
      <c r="B13" s="321"/>
      <c r="C13" s="181">
        <v>2</v>
      </c>
      <c r="D13" s="181">
        <v>3</v>
      </c>
      <c r="E13" s="181">
        <v>4</v>
      </c>
      <c r="F13" s="181">
        <v>5</v>
      </c>
      <c r="G13" s="181">
        <v>6</v>
      </c>
    </row>
    <row r="14" spans="1:7" s="199" customFormat="1" ht="45">
      <c r="A14" s="181" t="s">
        <v>61</v>
      </c>
      <c r="B14" s="182" t="s">
        <v>1</v>
      </c>
      <c r="C14" s="146">
        <v>1</v>
      </c>
      <c r="D14" s="180">
        <v>1</v>
      </c>
      <c r="E14" s="146">
        <v>100</v>
      </c>
      <c r="F14" s="146" t="s">
        <v>47</v>
      </c>
      <c r="G14" s="146">
        <f>IF(OR(AND(E14&lt;80,F14="прямая"),AND(E14&gt;120,F14="обратная")),3,IF(AND(E14&gt;=80,E14&lt;=120),2,1))</f>
        <v>2</v>
      </c>
    </row>
    <row r="15" spans="1:7" s="199" customFormat="1" ht="15">
      <c r="A15" s="181" t="s">
        <v>63</v>
      </c>
      <c r="B15" s="182" t="s">
        <v>98</v>
      </c>
      <c r="C15" s="146" t="s">
        <v>11</v>
      </c>
      <c r="D15" s="180" t="s">
        <v>11</v>
      </c>
      <c r="E15" s="146" t="s">
        <v>11</v>
      </c>
      <c r="F15" s="146" t="s">
        <v>11</v>
      </c>
      <c r="G15" s="146">
        <f>(G17+G18+G19+G20+G21+G22)/6</f>
        <v>1.8333333333333333</v>
      </c>
    </row>
    <row r="16" spans="1:7" s="199" customFormat="1" ht="15">
      <c r="A16" s="181"/>
      <c r="B16" s="182" t="s">
        <v>48</v>
      </c>
      <c r="C16" s="146"/>
      <c r="D16" s="180"/>
      <c r="E16" s="146"/>
      <c r="F16" s="146"/>
      <c r="G16" s="146"/>
    </row>
    <row r="17" spans="1:7" s="248" customFormat="1" ht="60">
      <c r="A17" s="184" t="s">
        <v>64</v>
      </c>
      <c r="B17" s="185" t="s">
        <v>114</v>
      </c>
      <c r="C17" s="264">
        <v>0</v>
      </c>
      <c r="D17" s="265">
        <v>1</v>
      </c>
      <c r="E17" s="146">
        <f>C17/D17*100</f>
        <v>0</v>
      </c>
      <c r="F17" s="146" t="s">
        <v>49</v>
      </c>
      <c r="G17" s="146">
        <f aca="true" t="shared" si="0" ref="G17:G22">IF(OR(AND(E17&lt;80,F17="прямая"),AND(E17&gt;120,F17="обратная")),3,IF(AND(E17&gt;=80,E17&lt;=120),2,1))</f>
        <v>1</v>
      </c>
    </row>
    <row r="18" spans="1:7" s="248" customFormat="1" ht="75">
      <c r="A18" s="184" t="s">
        <v>65</v>
      </c>
      <c r="B18" s="185" t="s">
        <v>113</v>
      </c>
      <c r="C18" s="264">
        <v>100</v>
      </c>
      <c r="D18" s="265">
        <v>100</v>
      </c>
      <c r="E18" s="146">
        <f>C18/D18*100</f>
        <v>100</v>
      </c>
      <c r="F18" s="146" t="s">
        <v>47</v>
      </c>
      <c r="G18" s="146">
        <f>IF(OR(AND(E18&lt;80,F18="прямая"),AND(E18&gt;120,F18="обратная")),3,IF(AND(E18&gt;=80,E18&lt;=120),2,1))</f>
        <v>2</v>
      </c>
    </row>
    <row r="19" spans="1:7" s="248" customFormat="1" ht="90">
      <c r="A19" s="184" t="s">
        <v>66</v>
      </c>
      <c r="B19" s="185" t="s">
        <v>115</v>
      </c>
      <c r="C19" s="264">
        <v>0</v>
      </c>
      <c r="D19" s="265">
        <v>0</v>
      </c>
      <c r="E19" s="146">
        <v>100</v>
      </c>
      <c r="F19" s="146" t="s">
        <v>49</v>
      </c>
      <c r="G19" s="146">
        <f t="shared" si="0"/>
        <v>2</v>
      </c>
    </row>
    <row r="20" spans="1:7" s="248" customFormat="1" ht="75">
      <c r="A20" s="184" t="s">
        <v>92</v>
      </c>
      <c r="B20" s="185" t="s">
        <v>2</v>
      </c>
      <c r="C20" s="264">
        <v>0</v>
      </c>
      <c r="D20" s="265">
        <v>1</v>
      </c>
      <c r="E20" s="146">
        <f>C20/D20*100</f>
        <v>0</v>
      </c>
      <c r="F20" s="146" t="s">
        <v>49</v>
      </c>
      <c r="G20" s="146">
        <f t="shared" si="0"/>
        <v>1</v>
      </c>
    </row>
    <row r="21" spans="1:7" s="248" customFormat="1" ht="60">
      <c r="A21" s="184" t="s">
        <v>93</v>
      </c>
      <c r="B21" s="185" t="s">
        <v>3</v>
      </c>
      <c r="C21" s="266">
        <v>0</v>
      </c>
      <c r="D21" s="266">
        <v>0.01</v>
      </c>
      <c r="E21" s="146">
        <f>C21/D21*100</f>
        <v>0</v>
      </c>
      <c r="F21" s="146" t="s">
        <v>47</v>
      </c>
      <c r="G21" s="146">
        <f t="shared" si="0"/>
        <v>3</v>
      </c>
    </row>
    <row r="22" spans="1:7" s="248" customFormat="1" ht="45">
      <c r="A22" s="184" t="s">
        <v>94</v>
      </c>
      <c r="B22" s="185" t="s">
        <v>116</v>
      </c>
      <c r="C22" s="264">
        <v>2</v>
      </c>
      <c r="D22" s="265">
        <v>2</v>
      </c>
      <c r="E22" s="146">
        <f>C22/D22*100</f>
        <v>100</v>
      </c>
      <c r="F22" s="146" t="s">
        <v>47</v>
      </c>
      <c r="G22" s="146">
        <f t="shared" si="0"/>
        <v>2</v>
      </c>
    </row>
    <row r="23" spans="1:7" s="199" customFormat="1" ht="21.75" customHeight="1">
      <c r="A23" s="181" t="s">
        <v>67</v>
      </c>
      <c r="B23" s="197" t="s">
        <v>4</v>
      </c>
      <c r="C23" s="146" t="s">
        <v>11</v>
      </c>
      <c r="D23" s="180" t="s">
        <v>11</v>
      </c>
      <c r="E23" s="146" t="s">
        <v>11</v>
      </c>
      <c r="F23" s="146" t="s">
        <v>11</v>
      </c>
      <c r="G23" s="146">
        <f>(G25+G26)/2</f>
        <v>1.5</v>
      </c>
    </row>
    <row r="24" spans="1:7" s="199" customFormat="1" ht="15">
      <c r="A24" s="181"/>
      <c r="B24" s="182" t="s">
        <v>48</v>
      </c>
      <c r="C24" s="146"/>
      <c r="D24" s="180"/>
      <c r="E24" s="146"/>
      <c r="F24" s="146"/>
      <c r="G24" s="146"/>
    </row>
    <row r="25" spans="1:7" s="248" customFormat="1" ht="30">
      <c r="A25" s="181" t="s">
        <v>84</v>
      </c>
      <c r="B25" s="185" t="s">
        <v>117</v>
      </c>
      <c r="C25" s="180">
        <v>0</v>
      </c>
      <c r="D25" s="180">
        <v>7</v>
      </c>
      <c r="E25" s="146">
        <f>C25/D25*100</f>
        <v>0</v>
      </c>
      <c r="F25" s="146" t="s">
        <v>49</v>
      </c>
      <c r="G25" s="146">
        <f>IF(OR(AND(E25&lt;80,F25="прямая"),AND(E25&gt;120,F25="обратная")),3,IF(AND(E25&gt;=80,E25&lt;=120),2,1))</f>
        <v>1</v>
      </c>
    </row>
    <row r="26" spans="1:7" s="248" customFormat="1" ht="45">
      <c r="A26" s="181" t="s">
        <v>95</v>
      </c>
      <c r="B26" s="185" t="s">
        <v>5</v>
      </c>
      <c r="C26" s="146" t="s">
        <v>11</v>
      </c>
      <c r="D26" s="180" t="s">
        <v>11</v>
      </c>
      <c r="E26" s="146">
        <v>100</v>
      </c>
      <c r="F26" s="146" t="s">
        <v>47</v>
      </c>
      <c r="G26" s="146">
        <f>IF(OR(AND(E26&lt;80,F26="прямая"),AND(E26&gt;120,F26="обратная")),3,IF(AND(E26&gt;=80,E26&lt;=120),2,1))</f>
        <v>2</v>
      </c>
    </row>
    <row r="27" spans="1:7" s="199" customFormat="1" ht="15">
      <c r="A27" s="181" t="s">
        <v>76</v>
      </c>
      <c r="B27" s="182" t="s">
        <v>99</v>
      </c>
      <c r="C27" s="146">
        <f>4/1000</f>
        <v>0.004</v>
      </c>
      <c r="D27" s="180">
        <v>0</v>
      </c>
      <c r="E27" s="146">
        <v>100</v>
      </c>
      <c r="F27" s="146" t="s">
        <v>11</v>
      </c>
      <c r="G27" s="146" t="s">
        <v>11</v>
      </c>
    </row>
    <row r="28" spans="1:7" s="199" customFormat="1" ht="30">
      <c r="A28" s="181" t="s">
        <v>77</v>
      </c>
      <c r="B28" s="182" t="s">
        <v>100</v>
      </c>
      <c r="C28" s="146">
        <v>0</v>
      </c>
      <c r="D28" s="180">
        <v>0</v>
      </c>
      <c r="E28" s="146">
        <v>100</v>
      </c>
      <c r="F28" s="146" t="s">
        <v>11</v>
      </c>
      <c r="G28" s="146" t="s">
        <v>11</v>
      </c>
    </row>
    <row r="29" spans="1:7" s="199" customFormat="1" ht="30">
      <c r="A29" s="181" t="s">
        <v>78</v>
      </c>
      <c r="B29" s="182" t="s">
        <v>101</v>
      </c>
      <c r="C29" s="146"/>
      <c r="D29" s="180"/>
      <c r="E29" s="146"/>
      <c r="F29" s="146" t="s">
        <v>11</v>
      </c>
      <c r="G29" s="146" t="s">
        <v>11</v>
      </c>
    </row>
    <row r="30" spans="1:7" s="199" customFormat="1" ht="30">
      <c r="A30" s="181" t="s">
        <v>68</v>
      </c>
      <c r="B30" s="182" t="s">
        <v>102</v>
      </c>
      <c r="C30" s="146"/>
      <c r="D30" s="180"/>
      <c r="E30" s="146">
        <v>100</v>
      </c>
      <c r="F30" s="146" t="s">
        <v>49</v>
      </c>
      <c r="G30" s="146">
        <f>IF(OR(AND(E30&lt;80,F30="прямая"),AND(E30&gt;120,F30="обратная")),3,IF(AND(E30&gt;=80,E30&lt;=120),2,1))</f>
        <v>2</v>
      </c>
    </row>
    <row r="31" spans="1:7" s="199" customFormat="1" ht="45">
      <c r="A31" s="181" t="s">
        <v>85</v>
      </c>
      <c r="B31" s="185" t="s">
        <v>103</v>
      </c>
      <c r="C31" s="146">
        <v>0</v>
      </c>
      <c r="D31" s="180">
        <v>0</v>
      </c>
      <c r="E31" s="146">
        <v>100</v>
      </c>
      <c r="F31" s="146"/>
      <c r="G31" s="146"/>
    </row>
    <row r="32" spans="1:7" s="199" customFormat="1" ht="45">
      <c r="A32" s="181" t="s">
        <v>69</v>
      </c>
      <c r="B32" s="182" t="s">
        <v>6</v>
      </c>
      <c r="C32" s="146" t="s">
        <v>11</v>
      </c>
      <c r="D32" s="180" t="s">
        <v>11</v>
      </c>
      <c r="E32" s="146" t="s">
        <v>11</v>
      </c>
      <c r="F32" s="146" t="s">
        <v>11</v>
      </c>
      <c r="G32" s="146">
        <f>(G34+G35)/2</f>
        <v>1.5</v>
      </c>
    </row>
    <row r="33" spans="1:7" s="199" customFormat="1" ht="15">
      <c r="A33" s="181"/>
      <c r="B33" s="182" t="s">
        <v>48</v>
      </c>
      <c r="C33" s="146"/>
      <c r="D33" s="180"/>
      <c r="E33" s="146"/>
      <c r="F33" s="146"/>
      <c r="G33" s="146"/>
    </row>
    <row r="34" spans="1:7" s="248" customFormat="1" ht="45">
      <c r="A34" s="181" t="s">
        <v>70</v>
      </c>
      <c r="B34" s="185" t="s">
        <v>224</v>
      </c>
      <c r="C34" s="146">
        <v>0</v>
      </c>
      <c r="D34" s="180">
        <v>4</v>
      </c>
      <c r="E34" s="146">
        <f>C34/D34*100</f>
        <v>0</v>
      </c>
      <c r="F34" s="146" t="s">
        <v>49</v>
      </c>
      <c r="G34" s="146">
        <f>IF(OR(AND(E34&lt;80,F34="прямая"),AND(E34&gt;120,F34="обратная")),3,IF(AND(E34&gt;=80,E34&lt;=120),2,1))</f>
        <v>1</v>
      </c>
    </row>
    <row r="35" spans="1:7" s="248" customFormat="1" ht="76.5" customHeight="1">
      <c r="A35" s="181" t="s">
        <v>96</v>
      </c>
      <c r="B35" s="197" t="s">
        <v>7</v>
      </c>
      <c r="C35" s="241">
        <v>0</v>
      </c>
      <c r="D35" s="267">
        <v>0</v>
      </c>
      <c r="E35" s="146">
        <v>100</v>
      </c>
      <c r="F35" s="146" t="s">
        <v>47</v>
      </c>
      <c r="G35" s="146">
        <f>IF(OR(AND(E35&lt;80,F35="прямая"),AND(E35&gt;120,F35="обратная")),3,IF(AND(E35&gt;=80,E35&lt;=120),2,1))</f>
        <v>2</v>
      </c>
    </row>
    <row r="36" spans="1:7" s="199" customFormat="1" ht="15">
      <c r="A36" s="181" t="s">
        <v>71</v>
      </c>
      <c r="B36" s="182" t="s">
        <v>225</v>
      </c>
      <c r="C36" s="146" t="s">
        <v>11</v>
      </c>
      <c r="D36" s="180" t="s">
        <v>11</v>
      </c>
      <c r="E36" s="146" t="s">
        <v>11</v>
      </c>
      <c r="F36" s="146" t="s">
        <v>11</v>
      </c>
      <c r="G36" s="268">
        <f>(G14+G15+G23+G30+G32)/5</f>
        <v>1.7666666666666664</v>
      </c>
    </row>
    <row r="37" spans="2:6" ht="19.5" customHeight="1">
      <c r="B37" s="102"/>
      <c r="C37" s="102"/>
      <c r="D37" s="102"/>
      <c r="E37" s="102"/>
      <c r="F37" s="102"/>
    </row>
    <row r="38" spans="2:6" ht="19.5" customHeight="1">
      <c r="B38" s="172"/>
      <c r="C38" s="172"/>
      <c r="D38" s="172"/>
      <c r="E38" s="172"/>
      <c r="F38" s="172"/>
    </row>
    <row r="39" spans="2:6" ht="15">
      <c r="B39" s="189"/>
      <c r="C39" s="189"/>
      <c r="D39" s="189"/>
      <c r="E39" s="189"/>
      <c r="F39" s="189"/>
    </row>
    <row r="42" spans="1:8" s="95" customFormat="1" ht="15.75">
      <c r="A42" s="320" t="str">
        <f>'2.2'!A43:B43</f>
        <v>Директор ООО "Кубаньэлектросеть"</v>
      </c>
      <c r="B42" s="320"/>
      <c r="D42" s="106"/>
      <c r="E42" s="98"/>
      <c r="F42" s="96"/>
      <c r="G42" s="154" t="s">
        <v>238</v>
      </c>
      <c r="H42" s="97"/>
    </row>
  </sheetData>
  <sheetProtection/>
  <mergeCells count="11">
    <mergeCell ref="A13:B13"/>
    <mergeCell ref="C11:D11"/>
    <mergeCell ref="A7:G7"/>
    <mergeCell ref="A9:G9"/>
    <mergeCell ref="A8:G8"/>
    <mergeCell ref="E11:E12"/>
    <mergeCell ref="A42:B42"/>
    <mergeCell ref="F11:F12"/>
    <mergeCell ref="G11:G12"/>
    <mergeCell ref="B11:B12"/>
    <mergeCell ref="A11:A12"/>
  </mergeCells>
  <printOptions horizontalCentered="1"/>
  <pageMargins left="0.7874015748031497" right="0.1968503937007874" top="0.3937007874015748" bottom="0.1968503937007874" header="0.1968503937007874" footer="0.1968503937007874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Normal="91" zoomScaleSheetLayoutView="100" zoomScalePageLayoutView="0" workbookViewId="0" topLeftCell="A1">
      <selection activeCell="B15" sqref="B15"/>
    </sheetView>
  </sheetViews>
  <sheetFormatPr defaultColWidth="10.75390625" defaultRowHeight="12.75" outlineLevelCol="1"/>
  <cols>
    <col min="1" max="1" width="6.25390625" style="243" customWidth="1"/>
    <col min="2" max="2" width="63.875" style="199" customWidth="1"/>
    <col min="3" max="3" width="14.375" style="199" customWidth="1"/>
    <col min="4" max="4" width="14.375" style="199" customWidth="1" outlineLevel="1"/>
    <col min="5" max="5" width="13.25390625" style="199" customWidth="1" outlineLevel="1"/>
    <col min="6" max="7" width="15.75390625" style="199" customWidth="1" outlineLevel="1"/>
    <col min="8" max="16384" width="10.75390625" style="199" customWidth="1"/>
  </cols>
  <sheetData>
    <row r="1" ht="15">
      <c r="G1" s="155" t="s">
        <v>52</v>
      </c>
    </row>
    <row r="2" ht="15">
      <c r="G2" s="155" t="s">
        <v>252</v>
      </c>
    </row>
    <row r="3" ht="15">
      <c r="G3" s="155" t="s">
        <v>253</v>
      </c>
    </row>
    <row r="6" spans="1:7" ht="15.75">
      <c r="A6" s="327" t="s">
        <v>50</v>
      </c>
      <c r="B6" s="327"/>
      <c r="C6" s="327"/>
      <c r="D6" s="327"/>
      <c r="E6" s="327"/>
      <c r="F6" s="327"/>
      <c r="G6" s="327"/>
    </row>
    <row r="7" spans="1:7" ht="15.75">
      <c r="A7" s="327" t="s">
        <v>685</v>
      </c>
      <c r="B7" s="327"/>
      <c r="C7" s="327"/>
      <c r="D7" s="327"/>
      <c r="E7" s="327"/>
      <c r="F7" s="327"/>
      <c r="G7" s="327"/>
    </row>
    <row r="8" spans="1:7" ht="16.5" customHeight="1">
      <c r="A8" s="329" t="s">
        <v>230</v>
      </c>
      <c r="B8" s="329"/>
      <c r="C8" s="329"/>
      <c r="D8" s="329"/>
      <c r="E8" s="329"/>
      <c r="F8" s="329"/>
      <c r="G8" s="329"/>
    </row>
    <row r="9" spans="1:7" s="245" customFormat="1" ht="13.5" customHeight="1">
      <c r="A9" s="328" t="s">
        <v>235</v>
      </c>
      <c r="B9" s="328"/>
      <c r="C9" s="328"/>
      <c r="D9" s="328"/>
      <c r="E9" s="328"/>
      <c r="F9" s="328"/>
      <c r="G9" s="328"/>
    </row>
    <row r="10" spans="1:7" s="245" customFormat="1" ht="13.5" customHeight="1">
      <c r="A10" s="244"/>
      <c r="B10" s="244"/>
      <c r="C10" s="244"/>
      <c r="D10" s="244"/>
      <c r="E10" s="244"/>
      <c r="F10" s="244"/>
      <c r="G10" s="244"/>
    </row>
    <row r="12" spans="1:7" s="246" customFormat="1" ht="15">
      <c r="A12" s="323" t="s">
        <v>60</v>
      </c>
      <c r="B12" s="317" t="s">
        <v>43</v>
      </c>
      <c r="C12" s="317" t="s">
        <v>10</v>
      </c>
      <c r="D12" s="317"/>
      <c r="E12" s="317" t="s">
        <v>44</v>
      </c>
      <c r="F12" s="317" t="s">
        <v>174</v>
      </c>
      <c r="G12" s="317" t="s">
        <v>45</v>
      </c>
    </row>
    <row r="13" spans="1:7" s="246" customFormat="1" ht="42" customHeight="1">
      <c r="A13" s="324"/>
      <c r="B13" s="317"/>
      <c r="C13" s="180" t="s">
        <v>173</v>
      </c>
      <c r="D13" s="180" t="s">
        <v>46</v>
      </c>
      <c r="E13" s="317"/>
      <c r="F13" s="317"/>
      <c r="G13" s="317"/>
    </row>
    <row r="14" spans="1:7" s="247" customFormat="1" ht="15">
      <c r="A14" s="325">
        <v>1</v>
      </c>
      <c r="B14" s="326"/>
      <c r="C14" s="181">
        <v>2</v>
      </c>
      <c r="D14" s="181">
        <v>3</v>
      </c>
      <c r="E14" s="181">
        <v>4</v>
      </c>
      <c r="F14" s="181">
        <v>5</v>
      </c>
      <c r="G14" s="181">
        <v>6</v>
      </c>
    </row>
    <row r="15" spans="1:7" ht="30">
      <c r="A15" s="181" t="s">
        <v>61</v>
      </c>
      <c r="B15" s="205" t="s">
        <v>221</v>
      </c>
      <c r="C15" s="151" t="s">
        <v>11</v>
      </c>
      <c r="D15" s="251" t="s">
        <v>11</v>
      </c>
      <c r="E15" s="261" t="s">
        <v>11</v>
      </c>
      <c r="F15" s="261" t="s">
        <v>11</v>
      </c>
      <c r="G15" s="261">
        <f>(G17+G18+G21)/3</f>
        <v>0.5</v>
      </c>
    </row>
    <row r="16" spans="1:7" ht="15">
      <c r="A16" s="181"/>
      <c r="B16" s="205" t="s">
        <v>48</v>
      </c>
      <c r="C16" s="151"/>
      <c r="D16" s="251"/>
      <c r="E16" s="261"/>
      <c r="F16" s="262"/>
      <c r="G16" s="261"/>
    </row>
    <row r="17" spans="1:7" s="248" customFormat="1" ht="45" customHeight="1">
      <c r="A17" s="184" t="s">
        <v>62</v>
      </c>
      <c r="B17" s="205" t="s">
        <v>108</v>
      </c>
      <c r="C17" s="123">
        <v>3</v>
      </c>
      <c r="D17" s="123">
        <v>3</v>
      </c>
      <c r="E17" s="179">
        <f>IF(AND(D17=0,C17=0),100,IF(AND(D17=0,C17&gt;0),120,C17/D17*100))</f>
        <v>100</v>
      </c>
      <c r="F17" s="261" t="s">
        <v>49</v>
      </c>
      <c r="G17" s="261">
        <f aca="true" t="shared" si="0" ref="G17:G23">IF(OR(AND(E17&lt;80,F17="прямая"),AND(E17&gt;120,F17="обратная")),0.75,IF(AND(E17&gt;=80,E17&lt;=120),0.5,0.25))</f>
        <v>0.5</v>
      </c>
    </row>
    <row r="18" spans="1:7" s="248" customFormat="1" ht="30">
      <c r="A18" s="184" t="s">
        <v>83</v>
      </c>
      <c r="B18" s="205" t="s">
        <v>109</v>
      </c>
      <c r="C18" s="251">
        <v>30</v>
      </c>
      <c r="D18" s="251">
        <f>(D19+D20)/2</f>
        <v>30</v>
      </c>
      <c r="E18" s="263">
        <f>(C19+C20)/(D19+D20)*100</f>
        <v>100</v>
      </c>
      <c r="F18" s="261" t="s">
        <v>49</v>
      </c>
      <c r="G18" s="261">
        <f t="shared" si="0"/>
        <v>0.5</v>
      </c>
    </row>
    <row r="19" spans="1:7" ht="45">
      <c r="A19" s="181" t="s">
        <v>63</v>
      </c>
      <c r="B19" s="205" t="s">
        <v>90</v>
      </c>
      <c r="C19" s="251">
        <v>15</v>
      </c>
      <c r="D19" s="251">
        <v>15</v>
      </c>
      <c r="E19" s="263">
        <f>IF(AND(D19=0,C19=0),100,IF(AND(D19=0,C19&gt;0),120,C19/D19*100))</f>
        <v>100</v>
      </c>
      <c r="F19" s="261" t="s">
        <v>11</v>
      </c>
      <c r="G19" s="261">
        <f t="shared" si="0"/>
        <v>0.5</v>
      </c>
    </row>
    <row r="20" spans="1:7" ht="15">
      <c r="A20" s="181"/>
      <c r="B20" s="205" t="s">
        <v>91</v>
      </c>
      <c r="C20" s="251">
        <v>45</v>
      </c>
      <c r="D20" s="251">
        <v>45</v>
      </c>
      <c r="E20" s="263">
        <f>IF(AND(D20=0,C20=0),100,IF(AND(D20=0,C20&gt;0),120,C20/D20*100))</f>
        <v>100</v>
      </c>
      <c r="F20" s="261" t="s">
        <v>11</v>
      </c>
      <c r="G20" s="261">
        <f t="shared" si="0"/>
        <v>0.5</v>
      </c>
    </row>
    <row r="21" spans="1:7" s="248" customFormat="1" ht="75">
      <c r="A21" s="184" t="s">
        <v>64</v>
      </c>
      <c r="B21" s="205" t="s">
        <v>404</v>
      </c>
      <c r="C21" s="251">
        <v>0</v>
      </c>
      <c r="D21" s="251">
        <v>0</v>
      </c>
      <c r="E21" s="263">
        <f>IF(AND(D21=0,C21=0),100,IF(AND(D21=0,C21&gt;0),120,C21/D21*100))</f>
        <v>100</v>
      </c>
      <c r="F21" s="261" t="s">
        <v>49</v>
      </c>
      <c r="G21" s="261">
        <f t="shared" si="0"/>
        <v>0.5</v>
      </c>
    </row>
    <row r="22" spans="1:7" s="248" customFormat="1" ht="45">
      <c r="A22" s="184" t="s">
        <v>65</v>
      </c>
      <c r="B22" s="205" t="s">
        <v>396</v>
      </c>
      <c r="C22" s="151">
        <f>C23</f>
        <v>0</v>
      </c>
      <c r="D22" s="151">
        <v>0</v>
      </c>
      <c r="E22" s="263">
        <f>IF(AND(D22=0,C22=0),100,IF(AND(D22=0,C22&gt;0),120,C22/D22*100))</f>
        <v>100</v>
      </c>
      <c r="F22" s="261"/>
      <c r="G22" s="261">
        <f t="shared" si="0"/>
        <v>0.5</v>
      </c>
    </row>
    <row r="23" spans="1:7" ht="45">
      <c r="A23" s="181" t="s">
        <v>76</v>
      </c>
      <c r="B23" s="205" t="s">
        <v>397</v>
      </c>
      <c r="C23" s="151">
        <v>0</v>
      </c>
      <c r="D23" s="251">
        <v>0</v>
      </c>
      <c r="E23" s="263">
        <f>IF(AND(D23=0,C23=0),100,IF(AND(D23=0,C23&gt;0),120,C23/D23*100))</f>
        <v>100</v>
      </c>
      <c r="F23" s="261" t="s">
        <v>49</v>
      </c>
      <c r="G23" s="261">
        <f t="shared" si="0"/>
        <v>0.5</v>
      </c>
    </row>
    <row r="24" spans="1:7" ht="30">
      <c r="A24" s="181" t="s">
        <v>77</v>
      </c>
      <c r="B24" s="205" t="s">
        <v>398</v>
      </c>
      <c r="C24" s="151" t="s">
        <v>11</v>
      </c>
      <c r="D24" s="251" t="s">
        <v>11</v>
      </c>
      <c r="E24" s="263" t="s">
        <v>11</v>
      </c>
      <c r="F24" s="261" t="s">
        <v>11</v>
      </c>
      <c r="G24" s="261">
        <f>(G26+G27)/2</f>
        <v>0.375</v>
      </c>
    </row>
    <row r="25" spans="1:7" s="248" customFormat="1" ht="15">
      <c r="A25" s="184" t="s">
        <v>66</v>
      </c>
      <c r="B25" s="205" t="s">
        <v>48</v>
      </c>
      <c r="C25" s="151"/>
      <c r="D25" s="251"/>
      <c r="E25" s="263"/>
      <c r="F25" s="262"/>
      <c r="G25" s="261"/>
    </row>
    <row r="26" spans="1:7" ht="60">
      <c r="A26" s="181" t="s">
        <v>67</v>
      </c>
      <c r="B26" s="205" t="s">
        <v>399</v>
      </c>
      <c r="C26" s="151">
        <v>1</v>
      </c>
      <c r="D26" s="251">
        <v>1</v>
      </c>
      <c r="E26" s="263">
        <f>IF(AND(D26=0,C26=0),100,IF(AND(D26=0,C26&gt;0),120,C26/D26*100))</f>
        <v>100</v>
      </c>
      <c r="F26" s="261" t="s">
        <v>47</v>
      </c>
      <c r="G26" s="261">
        <f>IF(OR(AND(E26&lt;80,F26="прямая"),AND(E26&gt;120,F26="обратная")),0.75,IF(AND(E26&gt;=80,E26&lt;=120),0.5,0.25))</f>
        <v>0.5</v>
      </c>
    </row>
    <row r="27" spans="1:7" ht="75">
      <c r="A27" s="184" t="s">
        <v>84</v>
      </c>
      <c r="B27" s="205" t="s">
        <v>400</v>
      </c>
      <c r="C27" s="151">
        <v>0</v>
      </c>
      <c r="D27" s="251">
        <v>1</v>
      </c>
      <c r="E27" s="263">
        <f>IF(AND(D27=0,C27=0),100,IF(AND(D27=0,C27&gt;0),120,C27/D27*100))</f>
        <v>0</v>
      </c>
      <c r="F27" s="261" t="s">
        <v>49</v>
      </c>
      <c r="G27" s="261">
        <f>IF(OR(AND(E27&lt;80,F27="прямая"),AND(E27&gt;120,F27="обратная")),0.75,IF(AND(E27&gt;=80,E27&lt;=120),0.5,0.25))</f>
        <v>0.25</v>
      </c>
    </row>
    <row r="28" spans="1:7" ht="45">
      <c r="A28" s="181" t="s">
        <v>68</v>
      </c>
      <c r="B28" s="205" t="s">
        <v>401</v>
      </c>
      <c r="C28" s="151"/>
      <c r="D28" s="251"/>
      <c r="E28" s="263">
        <f>IF(AND(D28=0,C28=0),100,IF(AND(D28=0,C28&gt;0),120,C28/D28*100))</f>
        <v>100</v>
      </c>
      <c r="F28" s="261" t="s">
        <v>49</v>
      </c>
      <c r="G28" s="261">
        <f>IF(OR(AND(E28&lt;80,F28="прямая"),AND(E28&gt;120,F28="обратная")),0.3,IF(AND(E28&gt;=80,E28&lt;=120),0.2,0.1))</f>
        <v>0.2</v>
      </c>
    </row>
    <row r="29" spans="1:7" ht="60">
      <c r="A29" s="181" t="s">
        <v>85</v>
      </c>
      <c r="B29" s="205" t="s">
        <v>402</v>
      </c>
      <c r="C29" s="151">
        <v>0</v>
      </c>
      <c r="D29" s="251">
        <v>0</v>
      </c>
      <c r="E29" s="263">
        <f>IF(AND(D29=0,C29=0),100,IF(AND(D29=0,C29&gt;0),120,C29/D29*100))</f>
        <v>100</v>
      </c>
      <c r="F29" s="262"/>
      <c r="G29" s="261">
        <f>IF(OR(AND(E29&lt;80,F29="прямая"),AND(E29&gt;120,F29="обратная")),0.3,IF(AND(E29&gt;=80,E29&lt;=120),0.2,0.1))</f>
        <v>0.2</v>
      </c>
    </row>
    <row r="30" spans="1:7" ht="15">
      <c r="A30" s="181" t="s">
        <v>69</v>
      </c>
      <c r="B30" s="205" t="s">
        <v>403</v>
      </c>
      <c r="C30" s="151" t="s">
        <v>11</v>
      </c>
      <c r="D30" s="251" t="s">
        <v>11</v>
      </c>
      <c r="E30" s="261" t="s">
        <v>11</v>
      </c>
      <c r="F30" s="261" t="s">
        <v>11</v>
      </c>
      <c r="G30" s="260">
        <f>(G15+G22+G24+G28)/4</f>
        <v>0.39375</v>
      </c>
    </row>
    <row r="31" spans="1:7" ht="45">
      <c r="A31" s="181" t="s">
        <v>70</v>
      </c>
      <c r="B31" s="185" t="s">
        <v>110</v>
      </c>
      <c r="C31" s="186">
        <v>0</v>
      </c>
      <c r="D31" s="186">
        <v>0</v>
      </c>
      <c r="E31" s="183">
        <v>0</v>
      </c>
      <c r="F31" s="183" t="s">
        <v>49</v>
      </c>
      <c r="G31" s="183"/>
    </row>
    <row r="32" spans="1:7" ht="30">
      <c r="A32" s="181" t="s">
        <v>71</v>
      </c>
      <c r="B32" s="182" t="s">
        <v>111</v>
      </c>
      <c r="C32" s="183" t="s">
        <v>11</v>
      </c>
      <c r="D32" s="183" t="s">
        <v>11</v>
      </c>
      <c r="E32" s="183" t="s">
        <v>11</v>
      </c>
      <c r="F32" s="183" t="s">
        <v>11</v>
      </c>
      <c r="G32" s="183"/>
    </row>
    <row r="33" spans="1:7" ht="15">
      <c r="A33" s="181"/>
      <c r="B33" s="182" t="s">
        <v>48</v>
      </c>
      <c r="C33" s="183"/>
      <c r="D33" s="183"/>
      <c r="E33" s="183"/>
      <c r="F33" s="183"/>
      <c r="G33" s="183"/>
    </row>
    <row r="34" spans="1:7" s="248" customFormat="1" ht="60">
      <c r="A34" s="181" t="s">
        <v>72</v>
      </c>
      <c r="B34" s="185" t="s">
        <v>112</v>
      </c>
      <c r="C34" s="183">
        <v>1</v>
      </c>
      <c r="D34" s="183">
        <v>1</v>
      </c>
      <c r="E34" s="183">
        <v>100</v>
      </c>
      <c r="F34" s="183" t="s">
        <v>47</v>
      </c>
      <c r="G34" s="183">
        <v>2</v>
      </c>
    </row>
    <row r="35" spans="1:7" s="248" customFormat="1" ht="75">
      <c r="A35" s="181" t="s">
        <v>73</v>
      </c>
      <c r="B35" s="185" t="s">
        <v>0</v>
      </c>
      <c r="C35" s="187">
        <v>0</v>
      </c>
      <c r="D35" s="187">
        <v>0</v>
      </c>
      <c r="E35" s="183">
        <v>0</v>
      </c>
      <c r="F35" s="183" t="s">
        <v>49</v>
      </c>
      <c r="G35" s="183">
        <v>2</v>
      </c>
    </row>
    <row r="36" spans="1:7" ht="32.25" customHeight="1">
      <c r="A36" s="181" t="s">
        <v>74</v>
      </c>
      <c r="B36" s="182" t="s">
        <v>89</v>
      </c>
      <c r="C36" s="187"/>
      <c r="D36" s="187"/>
      <c r="E36" s="183"/>
      <c r="F36" s="183" t="s">
        <v>49</v>
      </c>
      <c r="G36" s="183"/>
    </row>
    <row r="37" spans="1:7" ht="60">
      <c r="A37" s="181" t="s">
        <v>86</v>
      </c>
      <c r="B37" s="185" t="s">
        <v>88</v>
      </c>
      <c r="C37" s="187">
        <v>0</v>
      </c>
      <c r="D37" s="187">
        <v>0</v>
      </c>
      <c r="E37" s="183">
        <v>0</v>
      </c>
      <c r="F37" s="183"/>
      <c r="G37" s="183">
        <v>2</v>
      </c>
    </row>
    <row r="38" spans="1:7" ht="15">
      <c r="A38" s="181" t="s">
        <v>87</v>
      </c>
      <c r="B38" s="182" t="s">
        <v>292</v>
      </c>
      <c r="C38" s="183" t="s">
        <v>11</v>
      </c>
      <c r="D38" s="183" t="s">
        <v>11</v>
      </c>
      <c r="E38" s="183" t="s">
        <v>11</v>
      </c>
      <c r="F38" s="183" t="s">
        <v>11</v>
      </c>
      <c r="G38" s="188">
        <v>2</v>
      </c>
    </row>
    <row r="39" spans="2:6" ht="19.5" customHeight="1">
      <c r="B39" s="198"/>
      <c r="C39" s="198"/>
      <c r="D39" s="198"/>
      <c r="E39" s="198"/>
      <c r="F39" s="198"/>
    </row>
    <row r="40" spans="2:6" ht="15">
      <c r="B40" s="249"/>
      <c r="C40" s="249"/>
      <c r="D40" s="249"/>
      <c r="E40" s="249"/>
      <c r="F40" s="249"/>
    </row>
    <row r="43" spans="1:8" s="156" customFormat="1" ht="15.75" customHeight="1">
      <c r="A43" s="322" t="str">
        <f>'2.1'!A44:B44</f>
        <v>Директор ООО "Кубаньэлектросеть"</v>
      </c>
      <c r="B43" s="322"/>
      <c r="D43" s="250"/>
      <c r="E43" s="157"/>
      <c r="F43" s="201"/>
      <c r="G43" s="156" t="s">
        <v>238</v>
      </c>
      <c r="H43" s="202"/>
    </row>
  </sheetData>
  <sheetProtection/>
  <mergeCells count="12">
    <mergeCell ref="F12:F13"/>
    <mergeCell ref="A7:G7"/>
    <mergeCell ref="A43:B43"/>
    <mergeCell ref="A12:A13"/>
    <mergeCell ref="A14:B14"/>
    <mergeCell ref="C12:D12"/>
    <mergeCell ref="E12:E13"/>
    <mergeCell ref="A6:G6"/>
    <mergeCell ref="A9:G9"/>
    <mergeCell ref="A8:G8"/>
    <mergeCell ref="G12:G13"/>
    <mergeCell ref="B12:B13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D15" sqref="D15"/>
    </sheetView>
  </sheetViews>
  <sheetFormatPr defaultColWidth="11.375" defaultRowHeight="12.75"/>
  <cols>
    <col min="1" max="1" width="5.25390625" style="103" customWidth="1"/>
    <col min="2" max="2" width="5.00390625" style="103" customWidth="1"/>
    <col min="3" max="3" width="72.625" style="103" customWidth="1"/>
    <col min="4" max="4" width="24.00390625" style="103" customWidth="1"/>
    <col min="5" max="6" width="11.375" style="103" customWidth="1"/>
    <col min="7" max="7" width="10.75390625" style="103" customWidth="1"/>
    <col min="8" max="8" width="4.875" style="103" customWidth="1"/>
    <col min="9" max="16384" width="11.375" style="103" customWidth="1"/>
  </cols>
  <sheetData>
    <row r="1" ht="12.75">
      <c r="D1" s="155" t="s">
        <v>226</v>
      </c>
    </row>
    <row r="2" spans="4:6" ht="12.75">
      <c r="D2" s="155" t="s">
        <v>252</v>
      </c>
      <c r="E2" s="5"/>
      <c r="F2" s="5"/>
    </row>
    <row r="3" spans="4:6" ht="12.75">
      <c r="D3" s="155" t="s">
        <v>253</v>
      </c>
      <c r="E3" s="5"/>
      <c r="F3" s="5"/>
    </row>
    <row r="4" spans="4:6" ht="12.75">
      <c r="D4" s="5"/>
      <c r="E4" s="5"/>
      <c r="F4" s="5"/>
    </row>
    <row r="5" spans="3:9" ht="12.75">
      <c r="C5" s="169"/>
      <c r="D5" s="170"/>
      <c r="G5" s="5"/>
      <c r="H5" s="11"/>
      <c r="I5" s="11"/>
    </row>
    <row r="7" spans="1:4" s="95" customFormat="1" ht="36.75" customHeight="1">
      <c r="A7" s="333" t="s">
        <v>686</v>
      </c>
      <c r="B7" s="333"/>
      <c r="C7" s="333"/>
      <c r="D7" s="333"/>
    </row>
    <row r="8" spans="1:4" s="95" customFormat="1" ht="15.75">
      <c r="A8" s="127"/>
      <c r="B8" s="127"/>
      <c r="C8" s="127"/>
      <c r="D8" s="127"/>
    </row>
    <row r="9" spans="1:4" s="95" customFormat="1" ht="17.25" customHeight="1">
      <c r="A9" s="335" t="s">
        <v>230</v>
      </c>
      <c r="B9" s="335"/>
      <c r="C9" s="335"/>
      <c r="D9" s="335"/>
    </row>
    <row r="10" spans="1:4" s="122" customFormat="1" ht="15" customHeight="1">
      <c r="A10" s="334" t="s">
        <v>235</v>
      </c>
      <c r="B10" s="334"/>
      <c r="C10" s="334"/>
      <c r="D10" s="334"/>
    </row>
    <row r="11" spans="2:4" s="122" customFormat="1" ht="18.75" customHeight="1">
      <c r="B11" s="269"/>
      <c r="C11" s="269"/>
      <c r="D11" s="269"/>
    </row>
    <row r="12" spans="1:4" s="122" customFormat="1" ht="30">
      <c r="A12" s="336" t="s">
        <v>255</v>
      </c>
      <c r="B12" s="336"/>
      <c r="C12" s="336"/>
      <c r="D12" s="146" t="s">
        <v>290</v>
      </c>
    </row>
    <row r="13" spans="1:4" s="122" customFormat="1" ht="15">
      <c r="A13" s="330">
        <v>1</v>
      </c>
      <c r="B13" s="330"/>
      <c r="C13" s="330"/>
      <c r="D13" s="146">
        <v>2</v>
      </c>
    </row>
    <row r="14" spans="1:4" s="122" customFormat="1" ht="65.25" customHeight="1">
      <c r="A14" s="331" t="s">
        <v>415</v>
      </c>
      <c r="B14" s="331"/>
      <c r="C14" s="331"/>
      <c r="D14" s="270">
        <v>154</v>
      </c>
    </row>
    <row r="15" spans="1:4" s="122" customFormat="1" ht="83.25" customHeight="1">
      <c r="A15" s="331" t="s">
        <v>416</v>
      </c>
      <c r="B15" s="331"/>
      <c r="C15" s="331"/>
      <c r="D15" s="270">
        <v>0</v>
      </c>
    </row>
    <row r="16" spans="1:4" s="122" customFormat="1" ht="37.5" customHeight="1">
      <c r="A16" s="331" t="s">
        <v>417</v>
      </c>
      <c r="B16" s="331"/>
      <c r="C16" s="331"/>
      <c r="D16" s="146">
        <f>IF(D14=0,1,D14/MAX(1,D14-D15))</f>
        <v>1</v>
      </c>
    </row>
    <row r="17" spans="1:3" s="171" customFormat="1" ht="15">
      <c r="A17" s="332"/>
      <c r="B17" s="332"/>
      <c r="C17" s="332"/>
    </row>
    <row r="18" spans="1:6" s="7" customFormat="1" ht="15">
      <c r="A18" s="25"/>
      <c r="B18" s="172"/>
      <c r="C18" s="172"/>
      <c r="D18" s="172"/>
      <c r="E18" s="172"/>
      <c r="F18" s="172"/>
    </row>
    <row r="19" spans="1:6" s="7" customFormat="1" ht="15">
      <c r="A19" s="25"/>
      <c r="B19" s="172"/>
      <c r="C19" s="172"/>
      <c r="D19" s="172"/>
      <c r="E19" s="172"/>
      <c r="F19" s="172"/>
    </row>
    <row r="20" s="7" customFormat="1" ht="15">
      <c r="A20" s="25"/>
    </row>
    <row r="21" spans="1:4" s="174" customFormat="1" ht="15.75">
      <c r="A21" s="173" t="s">
        <v>231</v>
      </c>
      <c r="D21" s="175" t="s">
        <v>238</v>
      </c>
    </row>
    <row r="22" spans="2:8" s="95" customFormat="1" ht="15" customHeight="1">
      <c r="B22" s="114"/>
      <c r="C22"/>
      <c r="D22" s="107"/>
      <c r="E22" s="98"/>
      <c r="F22" s="96"/>
      <c r="H22" s="97"/>
    </row>
  </sheetData>
  <sheetProtection/>
  <mergeCells count="9">
    <mergeCell ref="A13:C13"/>
    <mergeCell ref="A14:C14"/>
    <mergeCell ref="A15:C15"/>
    <mergeCell ref="A16:C16"/>
    <mergeCell ref="A17:C17"/>
    <mergeCell ref="A7:D7"/>
    <mergeCell ref="A10:D10"/>
    <mergeCell ref="A9:D9"/>
    <mergeCell ref="A12:C12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79184</cp:lastModifiedBy>
  <cp:lastPrinted>2023-03-23T13:15:31Z</cp:lastPrinted>
  <dcterms:created xsi:type="dcterms:W3CDTF">2008-10-01T13:21:49Z</dcterms:created>
  <dcterms:modified xsi:type="dcterms:W3CDTF">2023-03-31T12:23:16Z</dcterms:modified>
  <cp:category/>
  <cp:version/>
  <cp:contentType/>
  <cp:contentStatus/>
</cp:coreProperties>
</file>