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 defaultThemeVersion="124226"/>
  <xr:revisionPtr revIDLastSave="0" documentId="13_ncr:1_{752ABE56-7705-483C-885A-8C738010669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еречень оборудования" sheetId="1" r:id="rId1"/>
    <sheet name="Р.2.1." sheetId="2" r:id="rId2"/>
    <sheet name="Р.2.2." sheetId="3" r:id="rId3"/>
  </sheets>
  <definedNames>
    <definedName name="_xlnm._FilterDatabase" localSheetId="0" hidden="1">'Перечень оборудования'!$A$6:$G$197</definedName>
    <definedName name="_xlnm.Print_Area" localSheetId="0">'Перечень оборудования'!$A$1:$G$202</definedName>
    <definedName name="_xlnm.Print_Area" localSheetId="1">'Р.2.1.'!$A$1:$G$55</definedName>
    <definedName name="_xlnm.Print_Area" localSheetId="2">'Р.2.2.'!$A$1:$G$75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2" i="1" l="1"/>
  <c r="F197" i="1" l="1"/>
  <c r="E197" i="1"/>
  <c r="D197" i="1"/>
  <c r="C197" i="1"/>
  <c r="F36" i="2" l="1"/>
  <c r="F19" i="3" l="1"/>
  <c r="F37" i="3"/>
  <c r="F40" i="3"/>
  <c r="F45" i="3"/>
  <c r="F48" i="3"/>
  <c r="F54" i="3"/>
  <c r="F57" i="3"/>
  <c r="F60" i="3"/>
  <c r="F35" i="2"/>
  <c r="F11" i="3"/>
  <c r="F40" i="2" l="1"/>
  <c r="F41" i="2"/>
  <c r="F33" i="2"/>
  <c r="F37" i="2" s="1"/>
  <c r="F42" i="2" l="1"/>
  <c r="F64" i="3"/>
  <c r="F65" i="3" l="1"/>
  <c r="F66" i="3"/>
  <c r="F63" i="3" l="1"/>
  <c r="G62" i="3"/>
  <c r="G61" i="3"/>
  <c r="G59" i="3"/>
  <c r="G58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0" i="3"/>
  <c r="G9" i="3"/>
  <c r="G8" i="3"/>
  <c r="G7" i="3"/>
  <c r="G6" i="3"/>
  <c r="F6" i="3"/>
  <c r="E6" i="3"/>
  <c r="G41" i="2"/>
  <c r="G40" i="2"/>
  <c r="F47" i="2"/>
  <c r="G38" i="2"/>
  <c r="F46" i="2"/>
  <c r="F45" i="2"/>
  <c r="G35" i="2"/>
  <c r="G34" i="2"/>
  <c r="G33" i="2"/>
  <c r="G32" i="2"/>
  <c r="G31" i="2"/>
  <c r="G30" i="2"/>
  <c r="G29" i="2"/>
  <c r="G28" i="2"/>
  <c r="G27" i="2"/>
  <c r="G26" i="2"/>
  <c r="F25" i="2"/>
  <c r="F44" i="2" s="1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40" i="3" l="1"/>
  <c r="G60" i="3"/>
  <c r="G57" i="3"/>
  <c r="G11" i="3"/>
  <c r="G65" i="3" s="1"/>
  <c r="G64" i="3"/>
  <c r="F43" i="2"/>
  <c r="G37" i="2"/>
  <c r="G46" i="2" s="1"/>
  <c r="G39" i="2"/>
  <c r="G36" i="2"/>
  <c r="G45" i="2" s="1"/>
  <c r="G25" i="2"/>
  <c r="G44" i="2" s="1"/>
  <c r="B84" i="3" l="1"/>
  <c r="G42" i="2"/>
  <c r="G47" i="2" s="1"/>
  <c r="B85" i="3"/>
  <c r="G66" i="3"/>
  <c r="B87" i="3" l="1"/>
  <c r="G43" i="2"/>
  <c r="G63" i="3"/>
  <c r="B86" i="3"/>
  <c r="B83" i="3" s="1"/>
</calcChain>
</file>

<file path=xl/sharedStrings.xml><?xml version="1.0" encoding="utf-8"?>
<sst xmlns="http://schemas.openxmlformats.org/spreadsheetml/2006/main" count="482" uniqueCount="366">
  <si>
    <t>№п/п</t>
  </si>
  <si>
    <t>Итого:</t>
  </si>
  <si>
    <t>Протяженность ВЛ-0,4 кВ, км</t>
  </si>
  <si>
    <t>Протяженность КЛ-0,4 кВ, км</t>
  </si>
  <si>
    <t>Протяженность ВЛ 10-6 кВ, км</t>
  </si>
  <si>
    <t>Протяженность КЛ 10-6 кВ, км</t>
  </si>
  <si>
    <t>-</t>
  </si>
  <si>
    <t>Диспетчерское наименование ТП</t>
  </si>
  <si>
    <t>2БКТП-БЦ-6-552п</t>
  </si>
  <si>
    <t>КТП-Дж5-650п</t>
  </si>
  <si>
    <t>ТП-Б-2-814п</t>
  </si>
  <si>
    <t>ЗТП-3г5-144п</t>
  </si>
  <si>
    <t>ЗТП-Кс-1-Кс-3-349п</t>
  </si>
  <si>
    <t>КТП-КМ1-636п</t>
  </si>
  <si>
    <t>ТП-КС7-427п</t>
  </si>
  <si>
    <t>ТП-Гз5-433п</t>
  </si>
  <si>
    <t>ТП-Ю7-401п</t>
  </si>
  <si>
    <t>ТП-Ю7-330п</t>
  </si>
  <si>
    <t>ТП-Гз5-201п</t>
  </si>
  <si>
    <t>ТП-Гз7-205п</t>
  </si>
  <si>
    <t>ЗТП-РС-5-622п</t>
  </si>
  <si>
    <t>2БКТП-КП-1-349п</t>
  </si>
  <si>
    <t>КТП-НМ-11-183п</t>
  </si>
  <si>
    <t>ТП-РЦ6-309п</t>
  </si>
  <si>
    <t>КТП-П-5-831п</t>
  </si>
  <si>
    <t>КТП-ПФ3-905п</t>
  </si>
  <si>
    <t>ТП-КР1-19п</t>
  </si>
  <si>
    <t>ТП-КР3-67п</t>
  </si>
  <si>
    <t>КТП-РЦ5-284п</t>
  </si>
  <si>
    <t>ТП-НД3-439п</t>
  </si>
  <si>
    <t>ТП-НД5-446п</t>
  </si>
  <si>
    <t>КТП-НМ7-822п</t>
  </si>
  <si>
    <t>КТП-Шкр5-1607п</t>
  </si>
  <si>
    <t>КТП-НМ-5-515п</t>
  </si>
  <si>
    <t>ТП-ВЦ13-504п</t>
  </si>
  <si>
    <t>ТП-РС-5-823п</t>
  </si>
  <si>
    <t>ТП-БЦ-10-549п</t>
  </si>
  <si>
    <t>ТП-НБС-3-429п</t>
  </si>
  <si>
    <t>2БКРП-6 кВ</t>
  </si>
  <si>
    <t>ТП-ШЧ-7-604п</t>
  </si>
  <si>
    <t>ТП-ШЧ-9-605п</t>
  </si>
  <si>
    <t>ТП-ШЧ-9-606п</t>
  </si>
  <si>
    <t>ТП-ШЧ-9-607п</t>
  </si>
  <si>
    <t>ТП-ПР-4-854п</t>
  </si>
  <si>
    <t>ПС 35/10 кВ "Рисозавод"</t>
  </si>
  <si>
    <t>ТП-Т-7-739п</t>
  </si>
  <si>
    <t>БКТП-З-7-352п</t>
  </si>
  <si>
    <t>ТП 35/6</t>
  </si>
  <si>
    <t>ТП-НС-16-7-1117п</t>
  </si>
  <si>
    <t>ТП-НВ-7-574п</t>
  </si>
  <si>
    <t>ТП-НВ-7-1337п</t>
  </si>
  <si>
    <t>ТП-ВЦ-10-563п</t>
  </si>
  <si>
    <t>БКТП-ЮБ-5</t>
  </si>
  <si>
    <t>ТП-СТ-1-645п</t>
  </si>
  <si>
    <t>ТП-РП-7-3-892п</t>
  </si>
  <si>
    <t>ТП-1096п</t>
  </si>
  <si>
    <t>ТП-1490п</t>
  </si>
  <si>
    <t>ТП-1495п</t>
  </si>
  <si>
    <t>ТП-РП-7-3-910п</t>
  </si>
  <si>
    <t>ТП-РП-7-3-913п</t>
  </si>
  <si>
    <t>ТП-КУ-3-983п</t>
  </si>
  <si>
    <t>ТП-РП-7-3-902п</t>
  </si>
  <si>
    <t>ЗТП-П-11-180</t>
  </si>
  <si>
    <t>ТП-ВЦ-3-535п</t>
  </si>
  <si>
    <t>ТП-НС-7-777п</t>
  </si>
  <si>
    <t>0</t>
  </si>
  <si>
    <t>ЛЭП</t>
  </si>
  <si>
    <t xml:space="preserve">Напряжение, кВ </t>
  </si>
  <si>
    <t>Количество цепей на опоре</t>
  </si>
  <si>
    <t>Материал опор</t>
  </si>
  <si>
    <t>Количество условных единиц (у) на 100 км трассы ЛЭП</t>
  </si>
  <si>
    <t>Протяжённость</t>
  </si>
  <si>
    <t>Объём условных единиц</t>
  </si>
  <si>
    <t>у/100км</t>
  </si>
  <si>
    <t>км</t>
  </si>
  <si>
    <t>у</t>
  </si>
  <si>
    <t>А</t>
  </si>
  <si>
    <t>Б</t>
  </si>
  <si>
    <t>В</t>
  </si>
  <si>
    <t>Г</t>
  </si>
  <si>
    <t>ВЛЭП</t>
  </si>
  <si>
    <t>400-500</t>
  </si>
  <si>
    <t>металл</t>
  </si>
  <si>
    <t>ж/бетон</t>
  </si>
  <si>
    <t>330</t>
  </si>
  <si>
    <t>1</t>
  </si>
  <si>
    <t>2</t>
  </si>
  <si>
    <t>дерево</t>
  </si>
  <si>
    <t>110-150</t>
  </si>
  <si>
    <t>КЛЭП</t>
  </si>
  <si>
    <t xml:space="preserve">ВН, всего </t>
  </si>
  <si>
    <t xml:space="preserve"> 1 - 20 </t>
  </si>
  <si>
    <t>дерево на ж/б пасынках</t>
  </si>
  <si>
    <t>ж/бетон, металл</t>
  </si>
  <si>
    <t xml:space="preserve"> 20 -35</t>
  </si>
  <si>
    <t xml:space="preserve"> 3 - 10</t>
  </si>
  <si>
    <t>СН 1, всего</t>
  </si>
  <si>
    <t>СН 2, всего</t>
  </si>
  <si>
    <t xml:space="preserve">0,4 кВ </t>
  </si>
  <si>
    <t xml:space="preserve">до 1 кВ </t>
  </si>
  <si>
    <t>НН, всего</t>
  </si>
  <si>
    <t>Итого</t>
  </si>
  <si>
    <t>Всего</t>
  </si>
  <si>
    <t>ВН</t>
  </si>
  <si>
    <t>СН 1</t>
  </si>
  <si>
    <t>СН 2</t>
  </si>
  <si>
    <t>НН</t>
  </si>
  <si>
    <t>№ п/п</t>
  </si>
  <si>
    <t>Наименование</t>
  </si>
  <si>
    <t>Единица измерения</t>
  </si>
  <si>
    <t>Количество условных единиц (у) на единицу измерения</t>
  </si>
  <si>
    <t>Количество единиц измерения</t>
  </si>
  <si>
    <t>у/ед.изм.</t>
  </si>
  <si>
    <t>ед.изм.</t>
  </si>
  <si>
    <t>Подстанция</t>
  </si>
  <si>
    <t>п/ст</t>
  </si>
  <si>
    <t>Силовой трансформатор или реактор (одно- или трехфазный), или вольтодобавочный трансформатор</t>
  </si>
  <si>
    <t>Единица оборудования</t>
  </si>
  <si>
    <t>ВН (35)</t>
  </si>
  <si>
    <t>СН1 (35)</t>
  </si>
  <si>
    <t>ВН (1-20)</t>
  </si>
  <si>
    <t>СН1 (1-20)</t>
  </si>
  <si>
    <t>СН2 (1-20)</t>
  </si>
  <si>
    <t>Воздушный выключатель</t>
  </si>
  <si>
    <t>3 фазы</t>
  </si>
  <si>
    <t>Масляный (вакуумный) выключатель</t>
  </si>
  <si>
    <t>Отделитель с короткозамыкателем</t>
  </si>
  <si>
    <t>Выключатель нагрузки</t>
  </si>
  <si>
    <t>110</t>
  </si>
  <si>
    <t>35</t>
  </si>
  <si>
    <t>1-20</t>
  </si>
  <si>
    <t>Синхронный компенсатор мощн. до 50 Мвар</t>
  </si>
  <si>
    <t>То же, 50 Мвар и более</t>
  </si>
  <si>
    <t>Статические конденсаторы</t>
  </si>
  <si>
    <t>100 конд.</t>
  </si>
  <si>
    <t>Мачтовая (столбовая) ТП</t>
  </si>
  <si>
    <t>ТП</t>
  </si>
  <si>
    <t>Однотрансформаторная ТП, КТП</t>
  </si>
  <si>
    <t>ТП, КТП</t>
  </si>
  <si>
    <t>Двухтрансформаторная ТП, КТП</t>
  </si>
  <si>
    <t xml:space="preserve">Однотрансформаторная подстанция 34/0,4 кВ </t>
  </si>
  <si>
    <t>СН1</t>
  </si>
  <si>
    <t>СН2</t>
  </si>
  <si>
    <t>19.1</t>
  </si>
  <si>
    <t>19.2</t>
  </si>
  <si>
    <t>19.3</t>
  </si>
  <si>
    <t>ТП-НС-16-4-1148п</t>
  </si>
  <si>
    <t>ТП-890п</t>
  </si>
  <si>
    <t>ТП-10/0,4</t>
  </si>
  <si>
    <t>ТП-Т-3-298</t>
  </si>
  <si>
    <t>ТП-1792п</t>
  </si>
  <si>
    <t>ТП-922п</t>
  </si>
  <si>
    <t>ТП-1123п</t>
  </si>
  <si>
    <t>РП-755п</t>
  </si>
  <si>
    <t>ТП-РС-5-933</t>
  </si>
  <si>
    <t>0,02</t>
  </si>
  <si>
    <t>ЦРП-10</t>
  </si>
  <si>
    <t>ЗТП-11</t>
  </si>
  <si>
    <t>ЗТП-175</t>
  </si>
  <si>
    <t>ЗТП-126</t>
  </si>
  <si>
    <t>ЗТП-421</t>
  </si>
  <si>
    <t>КТП-360</t>
  </si>
  <si>
    <t>КТП-213</t>
  </si>
  <si>
    <t>ТП-8</t>
  </si>
  <si>
    <t>ТП-9</t>
  </si>
  <si>
    <t>ТП-17</t>
  </si>
  <si>
    <t>ТП-10</t>
  </si>
  <si>
    <t>РП-6</t>
  </si>
  <si>
    <t>ТП-ВЦ-6-57п</t>
  </si>
  <si>
    <t>ТП-ВЦ-6-112п</t>
  </si>
  <si>
    <t>ТП-ВЦ-14-19п</t>
  </si>
  <si>
    <t>ТП-ВЦ-14-20п</t>
  </si>
  <si>
    <t>ТП-ВЦ-10-173п</t>
  </si>
  <si>
    <t>ТП-РЦ-4-373п</t>
  </si>
  <si>
    <t>ТП-НД-1-374п</t>
  </si>
  <si>
    <t>ТП-ВЦ-9-527п</t>
  </si>
  <si>
    <t>ТП-ВЦ-12-125п</t>
  </si>
  <si>
    <t>ЗТП-НД-3-262п</t>
  </si>
  <si>
    <t>БКТП-ВЦ-11-149п</t>
  </si>
  <si>
    <t>БКТП-ВЦ-10-164п</t>
  </si>
  <si>
    <t>БКТП-ВЦ-10-174п</t>
  </si>
  <si>
    <t>ТП-Ю-1-212п</t>
  </si>
  <si>
    <t>ТП-ЗР1-172п</t>
  </si>
  <si>
    <t>ТП-ЗР9-196п</t>
  </si>
  <si>
    <t>ТП-ЗР9-195п</t>
  </si>
  <si>
    <t>ТП-ЗР9-194п</t>
  </si>
  <si>
    <t>ТП-ЗР1-269п</t>
  </si>
  <si>
    <t>ТП-ЗР1-270п</t>
  </si>
  <si>
    <t>ТП-УЦ-3-СТ-1-4п</t>
  </si>
  <si>
    <t>КТП-УЦ-3-СТ-1-185п</t>
  </si>
  <si>
    <t>ЗТП-НК-1-НЛ-3-791п</t>
  </si>
  <si>
    <t>ЗТП-1133п</t>
  </si>
  <si>
    <t>ЗТП-1452п</t>
  </si>
  <si>
    <t>ЗТП-1003п</t>
  </si>
  <si>
    <t>ЗТП-1004п</t>
  </si>
  <si>
    <t>ЗТП-1005п</t>
  </si>
  <si>
    <t>КТП-1050п</t>
  </si>
  <si>
    <t>КТП-1049п</t>
  </si>
  <si>
    <t>КТП-1048п</t>
  </si>
  <si>
    <t>ЗТП-562п</t>
  </si>
  <si>
    <t>ЗТП-462п</t>
  </si>
  <si>
    <t>ЗТП-782п</t>
  </si>
  <si>
    <t>ЗТП-788п</t>
  </si>
  <si>
    <t>ЗТП-789п</t>
  </si>
  <si>
    <t>ЗТП-797п</t>
  </si>
  <si>
    <t>КТП-609п</t>
  </si>
  <si>
    <t>КТП-1134п</t>
  </si>
  <si>
    <t>КТП-1135п</t>
  </si>
  <si>
    <t>ЗТП-1453п</t>
  </si>
  <si>
    <t>ТП-Ю-1-211п</t>
  </si>
  <si>
    <t>КТП-ВР-3-Ж3-1-110п</t>
  </si>
  <si>
    <t>БКТП-РС-3-975п</t>
  </si>
  <si>
    <t>БКТП-РС-4-922п</t>
  </si>
  <si>
    <t>ЗТП-РС-3-964п</t>
  </si>
  <si>
    <t>ТП-НС-13-1п</t>
  </si>
  <si>
    <t>ТП-НС-13-2п</t>
  </si>
  <si>
    <t>ТП-НС-1-1п</t>
  </si>
  <si>
    <t>БКТП-НЛ-1-841п</t>
  </si>
  <si>
    <t>БКТП-С-7-873п</t>
  </si>
  <si>
    <t>БКТП-С-7-892п</t>
  </si>
  <si>
    <t>КТП-С-5-531п</t>
  </si>
  <si>
    <t>КТП-630</t>
  </si>
  <si>
    <t>КТП-174</t>
  </si>
  <si>
    <t>СКТП-259</t>
  </si>
  <si>
    <t>ЗТП-ДР1-132п</t>
  </si>
  <si>
    <t>ЗТП-1006п</t>
  </si>
  <si>
    <t>ЗТП-1007п</t>
  </si>
  <si>
    <t>ТП-РП-7-3-898п</t>
  </si>
  <si>
    <t>ЗТП-УЦ-17-3п</t>
  </si>
  <si>
    <t xml:space="preserve">ЗТП-СМ-23-317п </t>
  </si>
  <si>
    <t>ЗТП-СМ-23-318п</t>
  </si>
  <si>
    <t xml:space="preserve">ЗТП-СМ-23-319п </t>
  </si>
  <si>
    <t>ЗТПП-ХЛ-11-761п</t>
  </si>
  <si>
    <t>КТП-Дж5-623п</t>
  </si>
  <si>
    <t>Директор ООО "Кубаньэлектросеть"</t>
  </si>
  <si>
    <t>В.А. Черкашин</t>
  </si>
  <si>
    <t>Плановый объём воздушных линий электропередач (ВЛЭП) и кабельных линий электропередач (КЛЭП) в условных единицах в зависимости от протяженности, напряжения, конструктивного использования и материала опор
ООО "Кубаньэлектросеть"</t>
  </si>
  <si>
    <t>Плановый объём подстанций 35-1150 кВ, трансформаторных подстанций (ТП), комплексных трансформаторных подстанций (КТП) и распределительных пунктов(РП) 0,4-20 кВ в условных единицах
ООО "Кубаньэлектросеть"</t>
  </si>
  <si>
    <t>ТП-НС-16-4-1159п</t>
  </si>
  <si>
    <t>2020 год план</t>
  </si>
  <si>
    <t>ТП-Г-7-807п</t>
  </si>
  <si>
    <t>ТП-Ю-11-954п</t>
  </si>
  <si>
    <t>ТП-747п</t>
  </si>
  <si>
    <t>ТП-НС-16-4-202п</t>
  </si>
  <si>
    <t>ТП-240п</t>
  </si>
  <si>
    <t>ТП-1283п</t>
  </si>
  <si>
    <t>ТП-580п</t>
  </si>
  <si>
    <t>ТП-1806п</t>
  </si>
  <si>
    <t>ТП-1807п</t>
  </si>
  <si>
    <t>ТП-2884п</t>
  </si>
  <si>
    <t>ТП-2133п</t>
  </si>
  <si>
    <t>ТП-РП-7-3-906п</t>
  </si>
  <si>
    <t>ТП-ЕЛ-7-930п</t>
  </si>
  <si>
    <t>ТП-ЕЛ-7-941п</t>
  </si>
  <si>
    <t>ТП №1</t>
  </si>
  <si>
    <t>ТП №2</t>
  </si>
  <si>
    <t>ТП №3</t>
  </si>
  <si>
    <t>Место расположениия ТП</t>
  </si>
  <si>
    <t>Краснодарский край, Выселковский район, ст. Выселки, ул. Степная, 1</t>
  </si>
  <si>
    <t>Краснодарский край, Брюховецкий район, ст. Новоджерлиевская, ул. Ленина, 51</t>
  </si>
  <si>
    <t>Краснодарский край, Шербиновский район, ст. Щербиновская, ул. Промышленная, б/н</t>
  </si>
  <si>
    <t>Краснодарский край, Кореновский район, пос. Комсомольский</t>
  </si>
  <si>
    <t>Краснодарский край, Кущевский район, ст. Кисляковская</t>
  </si>
  <si>
    <t>Краснодарский край, Выселковский район, ст. Новомалороссийская, ул. Степная, 2</t>
  </si>
  <si>
    <t>Краснодарский край, Выселковский район, пос. Гражданский, ул. Мира, 15</t>
  </si>
  <si>
    <t>Краснодарский край, Красноармейский район, ст. Чебургольская, ул. Красноармейская, б/н</t>
  </si>
  <si>
    <t>Краснодарский край, Выселковский район, пос. Первомайский</t>
  </si>
  <si>
    <t>Краснодарский край, Красноармейский район, ст. Новомышастовская</t>
  </si>
  <si>
    <t>Краснодарский край, Выселковский район, ст. Новомалороссийская, ул. Спортивная, 3</t>
  </si>
  <si>
    <t>Краснодарский край, г. Краснодар, ст. Старакорсунская, ул. Шевченко б/н</t>
  </si>
  <si>
    <t>Краснодарский край, Красноармейский район, ст. Новомышастовская, ул. Западная, б/н</t>
  </si>
  <si>
    <t>Краснодарский край, г. Славянск-на-Кубани, ул. Маевское шоссе, 8</t>
  </si>
  <si>
    <t>Краснодарский край, Усть-Лабинский район, ст. Кирпильская</t>
  </si>
  <si>
    <t>Краснодарский край, Кущевский район, ст. Кущевская</t>
  </si>
  <si>
    <t>Краснодарский край, Выселковский район, ст. Выселки, ул. Степная, 5</t>
  </si>
  <si>
    <t>Краснодарский край, Выселковский район, село Первомайское</t>
  </si>
  <si>
    <t>Краснодарский край, Выселковский район, ст. Новобейсугская</t>
  </si>
  <si>
    <t>Краснодарский край, Староминской район, ст. Староминская, ул. Маяковского, 2</t>
  </si>
  <si>
    <t>Краснодарский край, Усть-Лабинский район, г. Усть-Лабинск, ул. Кавказская, 17</t>
  </si>
  <si>
    <t>Краснодарский край, Выселковский район, ст. Выселки, пер. Полевой, 6</t>
  </si>
  <si>
    <t>Краснодарский край, Тимашевский район, ст. Медведовская, ул. Пушкина, 3</t>
  </si>
  <si>
    <t>Краснодарский край, Выселковский район, ст. Выселки, ул. Дорошенко, 17</t>
  </si>
  <si>
    <t>Краснодарский край, Выселковский район, пос. Бейсуг, ул. Кочубея, 3</t>
  </si>
  <si>
    <t>Краснодарский край, Выселковский район, пос. Бейсуг, ул. Коммунаров, 3</t>
  </si>
  <si>
    <t>Краснодарский край, Выселковский район, пос. Гражданский</t>
  </si>
  <si>
    <t>Краснодарский край, Тбилисский район, ст. Ловлинская (птицефабрика Тбилисская)</t>
  </si>
  <si>
    <t>Краснодарский край, г. Усть-Лабинск, ул. Кавказская, 17</t>
  </si>
  <si>
    <t>Краснодарский край, г. Краснодар, Пашковский сельский округ, уч №11 (птицефабрика Краснодарская)</t>
  </si>
  <si>
    <t>Краснодарский край, Тимашевский район, ст. Медведовская, в границах СПК колхоза Россия секция 2</t>
  </si>
  <si>
    <t>Краснодарский край, Красноармейский район, ст. Старонижестеблиевская, ул. Батарейная, 4</t>
  </si>
  <si>
    <t>Краснодарский край, Калининский район, ст. Калининская, в границах земель АОЗТ "Заря"</t>
  </si>
  <si>
    <t>Краснодарский край, г. Краснодар, ул. Старокубанская, 6</t>
  </si>
  <si>
    <t>Краснодарский край, Каневской район, ст. Каневская, ул. Таманская, 192</t>
  </si>
  <si>
    <t xml:space="preserve">Краснодарский край, г. Краснодар, ул. Новороссийская, 6 </t>
  </si>
  <si>
    <t>Краснодарский край, Калининский район, ст. Старовеличковская, ул. Элеваторная, 1</t>
  </si>
  <si>
    <t>Краснодарский край, Выселковский район, ст. Выселки, ул. Лунева, 31</t>
  </si>
  <si>
    <t>Краснодарский край, Теучежский район, х. Шевченко, ул. Мира, 1Б</t>
  </si>
  <si>
    <t>Краснодарский край, Кавказский район, ст. Темижбеская, ул. Комсомольская, 6</t>
  </si>
  <si>
    <t>Краснодарский край, Павловский район, ст. Павловская, ул. Спартаковская, 1</t>
  </si>
  <si>
    <t>Краснодарский край, г. Краснодар, ул. Сормовская, 3</t>
  </si>
  <si>
    <t xml:space="preserve">Краснодарский край, Павловский район, ст. Павловская, ул. Молодежная, 6 </t>
  </si>
  <si>
    <t>Краснодарский край, Кущевский район, с. Красное, ул. Крупская, 2</t>
  </si>
  <si>
    <t>Краснодарский край,, Павловский район, ст. Атаманская</t>
  </si>
  <si>
    <t>Краснодарский край, Павловский район, Новолеушковское сельское поселение</t>
  </si>
  <si>
    <t>Краснодарский край, Гулькелечивский район, п. Венцы-Заря</t>
  </si>
  <si>
    <t>Краснодарский край, Выселковский район, ст. Выселки, пер. Полевой, 18А</t>
  </si>
  <si>
    <t>Краснодарский край, г. Краснодар, Пашковский сельский округ, почтовое отделение связи №27</t>
  </si>
  <si>
    <t>Краснодарский край, Динской район, х. Осечки</t>
  </si>
  <si>
    <t>Краснодарский край, Тбилисский район, ст. Тбилийсская, ул. Мира, 1</t>
  </si>
  <si>
    <t>Краснодарский край, Выселковский район, пос. Выселки с/з "Кристалл"</t>
  </si>
  <si>
    <t>Краснодарский край, Староминской район, ст. Староминская, ул. Калинина, 175</t>
  </si>
  <si>
    <t>Краснодарский край, г. Краснодар, ст. Елизаветинская, 6-ое отделение учхоза "Кубань"</t>
  </si>
  <si>
    <t>Краснодарский край, г. Краснодар, ст. Елизаветинская</t>
  </si>
  <si>
    <t>Краснодарский край, г. Краснодар, ст. Елизаветинская, НСТ "Кубань-1"</t>
  </si>
  <si>
    <t>Краснодарский край, г. Краснодар, 14-й км. Ростовского шоссе, хут. Октябрьский, СНТ "Зиповчанка"</t>
  </si>
  <si>
    <t>Краснодарский край, г. Краснодар, 13-й км. Ростовского шоссе, КСТ "Родник"</t>
  </si>
  <si>
    <t>Краснодарский край, г. Краснодар, ст. Елизаветинская, НСТ "Автомобилист-3"</t>
  </si>
  <si>
    <t>Краснодарский край, г. Краснодар, ст. Елизаветинская, НДТ "Зеленый огонек"</t>
  </si>
  <si>
    <t>Краснодарский край, г. Краснодар, ст. Елизаветинская, СНТ "Кавказ"</t>
  </si>
  <si>
    <t>Краснодарский край, г. Краснодар, 14-й км. Ростовского шоссе, хут. Октябрьский, ДНО "Виктория"</t>
  </si>
  <si>
    <t>Краснодарский край, г. Краснодар, пос. Северный, НСТ "Садовод-2"</t>
  </si>
  <si>
    <t>Краснодарский край, г. Краснодар, 14-й км. Ростовского шоссе, НСТ "Орбита"</t>
  </si>
  <si>
    <t>Краснодарский край, г. Краснодар, 22-й км. Ростовского шоссе</t>
  </si>
  <si>
    <t>Краснодарский край, г. Краснодар, ст. Елизаветинская, СНТ "Нива"</t>
  </si>
  <si>
    <t>ТП-3126п</t>
  </si>
  <si>
    <t>ТП-3127п</t>
  </si>
  <si>
    <t>ТП-3086п</t>
  </si>
  <si>
    <t>ТП-3114п</t>
  </si>
  <si>
    <t>ТП-КИ-7-1036п</t>
  </si>
  <si>
    <t>ТП-ГЗ-6-49п</t>
  </si>
  <si>
    <t>ТП-КИ-1-226п</t>
  </si>
  <si>
    <t>ТП-КИ-7-1060п</t>
  </si>
  <si>
    <t>ТП-КИ-7-45п</t>
  </si>
  <si>
    <t>ТП-БЦ-10-569п</t>
  </si>
  <si>
    <t>ТП-НБС7-444п</t>
  </si>
  <si>
    <t>ТП-КС7-416п</t>
  </si>
  <si>
    <t>КТП-СЛ-9-927</t>
  </si>
  <si>
    <t>ТП-С5-05п</t>
  </si>
  <si>
    <t>ТП-С5-06п</t>
  </si>
  <si>
    <t>ТП-С5-03п</t>
  </si>
  <si>
    <t>ТП-С5-04п</t>
  </si>
  <si>
    <t>ТП-С5-01п</t>
  </si>
  <si>
    <t>ТП-С5-01ап</t>
  </si>
  <si>
    <t>ТП-С5-02п</t>
  </si>
  <si>
    <t>РП-4</t>
  </si>
  <si>
    <t>ТП-ПФ-12-12п</t>
  </si>
  <si>
    <t>ТП-ПФ-12-08п</t>
  </si>
  <si>
    <t>Краснодарский край, г. Краснодар, ул. Адмирала Серебрякова</t>
  </si>
  <si>
    <t xml:space="preserve">Краснодарский край, г. Краснодар, ул. Командорская </t>
  </si>
  <si>
    <t>Краснодарский край, р-н Выселковский, ст. Новобейсугская, ул. Карлова, д. 39</t>
  </si>
  <si>
    <t>Краснодарский край, р-н Выселковский, ст. Новомалороссийская, ул. Степная, д.2</t>
  </si>
  <si>
    <t>Краснодарский край, р-н Выселковский, с. Первомайское</t>
  </si>
  <si>
    <t>КТП-175</t>
  </si>
  <si>
    <t>Краснодарский край, р-н Павловский, ст. Старолеушковская, ул. Кубанская д. 1А</t>
  </si>
  <si>
    <t>Краснодарский край, г. Славянск-на-Кубани, ул. Дружбы народов, 63.</t>
  </si>
  <si>
    <t>ТП-1381</t>
  </si>
  <si>
    <t>Краснодарский край, Ростовское шоссе 13-км</t>
  </si>
  <si>
    <t>ТП-КТ-1-897п</t>
  </si>
  <si>
    <t>Краснодарский край, г. Кореновск, пер. Линейный, 31</t>
  </si>
  <si>
    <t>ТП-П-11-293п</t>
  </si>
  <si>
    <t>Краснодарский край, ст. Павловская, ул. Советская, 72</t>
  </si>
  <si>
    <t>Краснодарский край, ст. Каневская, западнее ст. Каневской на 1,3 км</t>
  </si>
  <si>
    <t>Краснодарский край, ст. Каневская, ул. Западная, 1</t>
  </si>
  <si>
    <t>Краснодарский край, ст. Каневская, ул. 10-линия, 24</t>
  </si>
  <si>
    <t>Краснодарский край, ст. Каневская, ул. Западная, 1/2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</si>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</sst>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55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6" fillId="0" borderId="8" applyBorder="0">
      <alignment horizontal="center" vertical="center" wrapText="1"/>
    </xf>
    <xf numFmtId="4" fontId="7" fillId="4" borderId="1" applyBorder="0">
      <alignment horizontal="right"/>
    </xf>
    <xf numFmtId="4" fontId="7" fillId="5" borderId="0" applyFont="0" applyBorder="0">
      <alignment horizontal="right"/>
    </xf>
    <xf numFmtId="4" fontId="7" fillId="6" borderId="9" applyBorder="0">
      <alignment horizontal="right"/>
    </xf>
    <xf numFmtId="0" fontId="8" fillId="0" borderId="0"/>
  </cellStyleXfs>
  <cellXfs count="157">
    <xf numFmtId="0" fontId="0" fillId="0" borderId="0" xfId="0"/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wrapText="1"/>
    </xf>
    <xf numFmtId="2" fontId="1" fillId="2" borderId="0" xfId="0" applyNumberFormat="1" applyFont="1" applyFill="1"/>
    <xf numFmtId="49" fontId="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" fontId="2" fillId="2" borderId="6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10" fillId="0" borderId="0" xfId="6" applyFont="1" applyFill="1" applyBorder="1" applyAlignment="1" applyProtection="1">
      <alignment vertical="center" wrapText="1"/>
    </xf>
    <xf numFmtId="0" fontId="1" fillId="0" borderId="0" xfId="0" applyFont="1" applyBorder="1"/>
    <xf numFmtId="0" fontId="1" fillId="0" borderId="0" xfId="0" applyFont="1"/>
    <xf numFmtId="0" fontId="12" fillId="2" borderId="1" xfId="2" applyFont="1" applyFill="1" applyBorder="1" applyAlignment="1" applyProtection="1">
      <alignment horizontal="center" vertical="center" wrapText="1"/>
    </xf>
    <xf numFmtId="0" fontId="13" fillId="0" borderId="1" xfId="2" applyFont="1" applyBorder="1" applyAlignment="1" applyProtection="1">
      <alignment horizontal="center" vertical="center" wrapText="1"/>
    </xf>
    <xf numFmtId="49" fontId="13" fillId="2" borderId="1" xfId="2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 applyProtection="1">
      <alignment horizontal="center" vertical="center" wrapText="1"/>
    </xf>
    <xf numFmtId="4" fontId="12" fillId="2" borderId="1" xfId="3" applyNumberFormat="1" applyFont="1" applyFill="1" applyBorder="1" applyAlignment="1" applyProtection="1">
      <alignment horizontal="center" vertical="center"/>
    </xf>
    <xf numFmtId="4" fontId="12" fillId="2" borderId="1" xfId="3" applyNumberFormat="1" applyFont="1" applyFill="1" applyBorder="1" applyAlignment="1" applyProtection="1">
      <alignment horizontal="center" vertical="center"/>
      <protection locked="0"/>
    </xf>
    <xf numFmtId="4" fontId="12" fillId="2" borderId="1" xfId="4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4" fontId="12" fillId="2" borderId="1" xfId="0" applyNumberFormat="1" applyFont="1" applyFill="1" applyBorder="1" applyAlignment="1" applyProtection="1">
      <alignment horizontal="center" vertical="center"/>
    </xf>
    <xf numFmtId="4" fontId="12" fillId="0" borderId="1" xfId="4" applyFont="1" applyFill="1" applyBorder="1" applyAlignment="1" applyProtection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4" fontId="12" fillId="2" borderId="1" xfId="4" applyFont="1" applyFill="1" applyBorder="1" applyAlignment="1" applyProtection="1">
      <alignment horizontal="center" vertical="center"/>
    </xf>
    <xf numFmtId="4" fontId="12" fillId="0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14" fillId="2" borderId="0" xfId="0" applyFont="1" applyFill="1"/>
    <xf numFmtId="0" fontId="14" fillId="2" borderId="0" xfId="0" applyFont="1" applyFill="1" applyAlignment="1">
      <alignment horizontal="right"/>
    </xf>
    <xf numFmtId="49" fontId="13" fillId="0" borderId="1" xfId="2" applyNumberFormat="1" applyFont="1" applyBorder="1" applyAlignment="1" applyProtection="1">
      <alignment horizontal="center" vertical="center" wrapText="1"/>
    </xf>
    <xf numFmtId="0" fontId="13" fillId="2" borderId="1" xfId="2" applyNumberFormat="1" applyFont="1" applyFill="1" applyBorder="1" applyAlignment="1" applyProtection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49" fontId="12" fillId="0" borderId="1" xfId="0" quotePrefix="1" applyNumberFormat="1" applyFont="1" applyFill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left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2" fillId="0" borderId="1" xfId="0" quotePrefix="1" applyNumberFormat="1" applyFont="1" applyBorder="1" applyAlignment="1" applyProtection="1">
      <alignment horizontal="center" vertical="center"/>
    </xf>
    <xf numFmtId="49" fontId="12" fillId="0" borderId="1" xfId="4" applyNumberFormat="1" applyFont="1" applyFill="1" applyBorder="1" applyAlignment="1" applyProtection="1">
      <alignment horizontal="left" vertical="center"/>
    </xf>
    <xf numFmtId="4" fontId="12" fillId="2" borderId="1" xfId="4" applyFont="1" applyFill="1" applyBorder="1" applyAlignment="1" applyProtection="1">
      <alignment horizontal="right" vertical="center"/>
    </xf>
    <xf numFmtId="49" fontId="12" fillId="0" borderId="1" xfId="0" applyNumberFormat="1" applyFont="1" applyBorder="1" applyAlignment="1" applyProtection="1">
      <alignment vertical="center"/>
    </xf>
    <xf numFmtId="4" fontId="12" fillId="2" borderId="1" xfId="0" applyNumberFormat="1" applyFont="1" applyFill="1" applyBorder="1" applyAlignment="1" applyProtection="1">
      <alignment horizontal="right" vertical="center"/>
    </xf>
    <xf numFmtId="4" fontId="12" fillId="2" borderId="1" xfId="5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Border="1"/>
    <xf numFmtId="0" fontId="1" fillId="2" borderId="1" xfId="0" applyFont="1" applyFill="1" applyBorder="1" applyAlignment="1">
      <alignment horizontal="left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6" fontId="2" fillId="2" borderId="10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4" fontId="2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1" fillId="2" borderId="5" xfId="0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 applyProtection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166" fontId="2" fillId="2" borderId="3" xfId="0" applyNumberFormat="1" applyFont="1" applyFill="1" applyBorder="1" applyAlignment="1">
      <alignment horizontal="center" vertical="center" wrapText="1"/>
    </xf>
    <xf numFmtId="166" fontId="2" fillId="2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left" vertical="center" wrapText="1"/>
    </xf>
    <xf numFmtId="165" fontId="1" fillId="2" borderId="5" xfId="0" applyNumberFormat="1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165" fontId="2" fillId="2" borderId="11" xfId="0" applyNumberFormat="1" applyFont="1" applyFill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left" vertical="center" wrapText="1"/>
    </xf>
    <xf numFmtId="0" fontId="10" fillId="0" borderId="0" xfId="6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center" vertical="center" wrapText="1"/>
    </xf>
    <xf numFmtId="0" fontId="12" fillId="0" borderId="1" xfId="2" applyFont="1" applyBorder="1" applyAlignment="1" applyProtection="1">
      <alignment horizontal="center" vertical="center" wrapText="1"/>
    </xf>
    <xf numFmtId="0" fontId="12" fillId="3" borderId="1" xfId="2" applyFont="1" applyFill="1" applyBorder="1" applyAlignment="1" applyProtection="1">
      <alignment horizontal="center" vertical="center" wrapText="1"/>
    </xf>
    <xf numFmtId="0" fontId="12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</xf>
    <xf numFmtId="49" fontId="12" fillId="0" borderId="1" xfId="0" applyNumberFormat="1" applyFont="1" applyBorder="1" applyAlignment="1" applyProtection="1">
      <alignment horizontal="left"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12" fillId="0" borderId="1" xfId="0" applyNumberFormat="1" applyFont="1" applyBorder="1" applyAlignment="1" applyProtection="1">
      <alignment horizontal="left" vertical="center" wrapText="1"/>
    </xf>
    <xf numFmtId="49" fontId="11" fillId="0" borderId="1" xfId="2" applyNumberFormat="1" applyFont="1" applyBorder="1" applyAlignment="1" applyProtection="1">
      <alignment horizontal="center" vertical="center" wrapText="1"/>
    </xf>
  </cellXfs>
  <cellStyles count="7">
    <cellStyle name="ЗаголовокСтолбца" xfId="2" xr:uid="{00000000-0005-0000-0000-000000000000}"/>
    <cellStyle name="Значение" xfId="3" xr:uid="{00000000-0005-0000-0000-000001000000}"/>
    <cellStyle name="Обычный" xfId="0" builtinId="0"/>
    <cellStyle name="Обычный_ЖКУ_проект3 2 2" xfId="6" xr:uid="{00000000-0005-0000-0000-000003000000}"/>
    <cellStyle name="Финансовый 2" xfId="1" xr:uid="{00000000-0005-0000-0000-000004000000}"/>
    <cellStyle name="Формула_НВВ - сети долгосрочный (15.07) - передано на оформление" xfId="4" xr:uid="{00000000-0005-0000-0000-000005000000}"/>
    <cellStyle name="ФормулаВБ" xfId="5" xr:uid="{00000000-0005-0000-0000-000006000000}"/>
  </cellStyles>
  <dxfs count="0"/>
  <tableStyles count="0" defaultTableStyle="TableStyleMedium9" defaultPivotStyle="PivotStyleLight16"/>
  <colors>
    <mruColors>
      <color rgb="FFFFFF99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02"/>
  <sheetViews>
    <sheetView tabSelected="1" view="pageBreakPreview" zoomScaleNormal="100" zoomScaleSheetLayoutView="100" workbookViewId="0">
      <selection activeCell="D199" sqref="D199"/>
    </sheetView>
  </sheetViews>
  <sheetFormatPr defaultRowHeight="15" x14ac:dyDescent="0.25"/>
  <cols>
    <col min="1" max="1" width="6.42578125" style="1" customWidth="1"/>
    <col min="2" max="2" width="22" style="1" customWidth="1"/>
    <col min="3" max="3" width="15.28515625" style="1" customWidth="1"/>
    <col min="4" max="4" width="14.7109375" style="1" customWidth="1"/>
    <col min="5" max="5" width="15.42578125" style="1" customWidth="1"/>
    <col min="6" max="6" width="15.28515625" style="1" customWidth="1"/>
    <col min="7" max="7" width="65.85546875" style="3" customWidth="1"/>
    <col min="8" max="16384" width="9.140625" style="1"/>
  </cols>
  <sheetData>
    <row r="1" spans="1:7" ht="18.75" customHeight="1" x14ac:dyDescent="0.25">
      <c r="A1" s="120" t="s">
        <v>365</v>
      </c>
      <c r="B1" s="120"/>
      <c r="C1" s="120"/>
      <c r="D1" s="120"/>
      <c r="E1" s="120"/>
      <c r="F1" s="120"/>
      <c r="G1" s="120"/>
    </row>
    <row r="2" spans="1:7" ht="20.25" customHeight="1" x14ac:dyDescent="0.25">
      <c r="A2" s="120"/>
      <c r="B2" s="120"/>
      <c r="C2" s="120"/>
      <c r="D2" s="120"/>
      <c r="E2" s="120"/>
      <c r="F2" s="120"/>
      <c r="G2" s="120"/>
    </row>
    <row r="3" spans="1:7" x14ac:dyDescent="0.25">
      <c r="A3" s="120"/>
      <c r="B3" s="120"/>
      <c r="C3" s="120"/>
      <c r="D3" s="120"/>
      <c r="E3" s="120"/>
      <c r="F3" s="120"/>
      <c r="G3" s="120"/>
    </row>
    <row r="4" spans="1:7" x14ac:dyDescent="0.25">
      <c r="A4" s="120"/>
      <c r="B4" s="120"/>
      <c r="C4" s="120"/>
      <c r="D4" s="120"/>
      <c r="E4" s="120"/>
      <c r="F4" s="120"/>
      <c r="G4" s="120"/>
    </row>
    <row r="5" spans="1:7" x14ac:dyDescent="0.25">
      <c r="A5" s="121"/>
      <c r="B5" s="121"/>
      <c r="C5" s="121"/>
      <c r="D5" s="121"/>
      <c r="E5" s="121"/>
      <c r="F5" s="121"/>
      <c r="G5" s="121"/>
    </row>
    <row r="6" spans="1:7" ht="45" x14ac:dyDescent="0.25">
      <c r="A6" s="63" t="s">
        <v>0</v>
      </c>
      <c r="B6" s="63" t="s">
        <v>7</v>
      </c>
      <c r="C6" s="2" t="s">
        <v>4</v>
      </c>
      <c r="D6" s="2" t="s">
        <v>2</v>
      </c>
      <c r="E6" s="2" t="s">
        <v>5</v>
      </c>
      <c r="F6" s="63" t="s">
        <v>3</v>
      </c>
      <c r="G6" s="91" t="s">
        <v>257</v>
      </c>
    </row>
    <row r="7" spans="1:7" ht="18" customHeight="1" x14ac:dyDescent="0.25">
      <c r="A7" s="124">
        <v>1</v>
      </c>
      <c r="B7" s="4" t="s">
        <v>8</v>
      </c>
      <c r="C7" s="86">
        <v>0</v>
      </c>
      <c r="D7" s="86">
        <v>0</v>
      </c>
      <c r="E7" s="86">
        <v>0</v>
      </c>
      <c r="F7" s="86">
        <v>0</v>
      </c>
      <c r="G7" s="95" t="s">
        <v>258</v>
      </c>
    </row>
    <row r="8" spans="1:7" ht="18" customHeight="1" x14ac:dyDescent="0.25">
      <c r="A8" s="124"/>
      <c r="B8" s="4" t="s">
        <v>233</v>
      </c>
      <c r="C8" s="86">
        <v>0</v>
      </c>
      <c r="D8" s="86">
        <v>0</v>
      </c>
      <c r="E8" s="86">
        <v>0</v>
      </c>
      <c r="F8" s="86">
        <v>0</v>
      </c>
      <c r="G8" s="130" t="s">
        <v>259</v>
      </c>
    </row>
    <row r="9" spans="1:7" ht="18" customHeight="1" x14ac:dyDescent="0.25">
      <c r="A9" s="124"/>
      <c r="B9" s="4" t="s">
        <v>9</v>
      </c>
      <c r="C9" s="86">
        <v>0</v>
      </c>
      <c r="D9" s="86">
        <v>0</v>
      </c>
      <c r="E9" s="86">
        <v>0</v>
      </c>
      <c r="F9" s="86">
        <v>0</v>
      </c>
      <c r="G9" s="131"/>
    </row>
    <row r="10" spans="1:7" ht="18" customHeight="1" x14ac:dyDescent="0.25">
      <c r="A10" s="124"/>
      <c r="B10" s="4" t="s">
        <v>10</v>
      </c>
      <c r="C10" s="86">
        <v>0</v>
      </c>
      <c r="D10" s="86">
        <v>0</v>
      </c>
      <c r="E10" s="86">
        <v>0</v>
      </c>
      <c r="F10" s="86">
        <v>0</v>
      </c>
      <c r="G10" s="95" t="s">
        <v>258</v>
      </c>
    </row>
    <row r="11" spans="1:7" ht="32.25" customHeight="1" x14ac:dyDescent="0.25">
      <c r="A11" s="124"/>
      <c r="B11" s="4" t="s">
        <v>11</v>
      </c>
      <c r="C11" s="86">
        <v>0</v>
      </c>
      <c r="D11" s="86">
        <v>0</v>
      </c>
      <c r="E11" s="86">
        <v>0</v>
      </c>
      <c r="F11" s="86">
        <v>0</v>
      </c>
      <c r="G11" s="95" t="s">
        <v>260</v>
      </c>
    </row>
    <row r="12" spans="1:7" ht="18" customHeight="1" x14ac:dyDescent="0.25">
      <c r="A12" s="124"/>
      <c r="B12" s="4" t="s">
        <v>12</v>
      </c>
      <c r="C12" s="86">
        <v>0</v>
      </c>
      <c r="D12" s="86">
        <v>0</v>
      </c>
      <c r="E12" s="86">
        <v>0</v>
      </c>
      <c r="F12" s="86">
        <v>0</v>
      </c>
      <c r="G12" s="95" t="s">
        <v>262</v>
      </c>
    </row>
    <row r="13" spans="1:7" ht="18" customHeight="1" x14ac:dyDescent="0.25">
      <c r="A13" s="124"/>
      <c r="B13" s="4" t="s">
        <v>13</v>
      </c>
      <c r="C13" s="86">
        <v>0</v>
      </c>
      <c r="D13" s="86">
        <v>0</v>
      </c>
      <c r="E13" s="86">
        <v>0</v>
      </c>
      <c r="F13" s="86">
        <v>0</v>
      </c>
      <c r="G13" s="95" t="s">
        <v>261</v>
      </c>
    </row>
    <row r="14" spans="1:7" ht="27.75" customHeight="1" x14ac:dyDescent="0.25">
      <c r="A14" s="124"/>
      <c r="B14" s="4" t="s">
        <v>14</v>
      </c>
      <c r="C14" s="86">
        <v>0</v>
      </c>
      <c r="D14" s="86">
        <v>0</v>
      </c>
      <c r="E14" s="86">
        <v>0</v>
      </c>
      <c r="F14" s="86">
        <v>0</v>
      </c>
      <c r="G14" s="95" t="s">
        <v>263</v>
      </c>
    </row>
    <row r="15" spans="1:7" ht="18" customHeight="1" x14ac:dyDescent="0.25">
      <c r="A15" s="124"/>
      <c r="B15" s="4" t="s">
        <v>15</v>
      </c>
      <c r="C15" s="86">
        <v>0</v>
      </c>
      <c r="D15" s="86">
        <v>0</v>
      </c>
      <c r="E15" s="86">
        <v>0</v>
      </c>
      <c r="F15" s="86">
        <v>0</v>
      </c>
      <c r="G15" s="130" t="s">
        <v>264</v>
      </c>
    </row>
    <row r="16" spans="1:7" ht="21" customHeight="1" x14ac:dyDescent="0.25">
      <c r="A16" s="124"/>
      <c r="B16" s="4" t="s">
        <v>16</v>
      </c>
      <c r="C16" s="86">
        <v>0</v>
      </c>
      <c r="D16" s="86">
        <v>0</v>
      </c>
      <c r="E16" s="86">
        <v>0</v>
      </c>
      <c r="F16" s="86">
        <v>0</v>
      </c>
      <c r="G16" s="132"/>
    </row>
    <row r="17" spans="1:7" ht="18" customHeight="1" x14ac:dyDescent="0.25">
      <c r="A17" s="124"/>
      <c r="B17" s="4" t="s">
        <v>17</v>
      </c>
      <c r="C17" s="86">
        <v>0</v>
      </c>
      <c r="D17" s="86">
        <v>0</v>
      </c>
      <c r="E17" s="86">
        <v>0</v>
      </c>
      <c r="F17" s="86">
        <v>0</v>
      </c>
      <c r="G17" s="132"/>
    </row>
    <row r="18" spans="1:7" ht="18" customHeight="1" x14ac:dyDescent="0.25">
      <c r="A18" s="124"/>
      <c r="B18" s="4" t="s">
        <v>18</v>
      </c>
      <c r="C18" s="86">
        <v>0</v>
      </c>
      <c r="D18" s="86">
        <v>0</v>
      </c>
      <c r="E18" s="86">
        <v>0</v>
      </c>
      <c r="F18" s="86">
        <v>0</v>
      </c>
      <c r="G18" s="131"/>
    </row>
    <row r="19" spans="1:7" ht="27.75" customHeight="1" x14ac:dyDescent="0.25">
      <c r="A19" s="124"/>
      <c r="B19" s="4" t="s">
        <v>20</v>
      </c>
      <c r="C19" s="86">
        <v>0</v>
      </c>
      <c r="D19" s="86">
        <v>0</v>
      </c>
      <c r="E19" s="86">
        <v>0</v>
      </c>
      <c r="F19" s="86">
        <v>0</v>
      </c>
      <c r="G19" s="95" t="s">
        <v>265</v>
      </c>
    </row>
    <row r="20" spans="1:7" ht="18" customHeight="1" x14ac:dyDescent="0.25">
      <c r="A20" s="124"/>
      <c r="B20" s="4" t="s">
        <v>21</v>
      </c>
      <c r="C20" s="86">
        <v>0</v>
      </c>
      <c r="D20" s="86">
        <v>0</v>
      </c>
      <c r="E20" s="86">
        <v>0</v>
      </c>
      <c r="F20" s="86">
        <v>0</v>
      </c>
      <c r="G20" s="95" t="s">
        <v>266</v>
      </c>
    </row>
    <row r="21" spans="1:7" ht="18" customHeight="1" x14ac:dyDescent="0.25">
      <c r="A21" s="124"/>
      <c r="B21" s="4" t="s">
        <v>22</v>
      </c>
      <c r="C21" s="86">
        <v>0</v>
      </c>
      <c r="D21" s="86">
        <v>0</v>
      </c>
      <c r="E21" s="86">
        <v>0</v>
      </c>
      <c r="F21" s="86">
        <v>0</v>
      </c>
      <c r="G21" s="95" t="s">
        <v>267</v>
      </c>
    </row>
    <row r="22" spans="1:7" ht="27" customHeight="1" x14ac:dyDescent="0.25">
      <c r="A22" s="124"/>
      <c r="B22" s="4" t="s">
        <v>23</v>
      </c>
      <c r="C22" s="86">
        <v>0</v>
      </c>
      <c r="D22" s="86">
        <v>0</v>
      </c>
      <c r="E22" s="86">
        <v>0</v>
      </c>
      <c r="F22" s="86">
        <v>0</v>
      </c>
      <c r="G22" s="95" t="s">
        <v>268</v>
      </c>
    </row>
    <row r="23" spans="1:7" ht="27.75" customHeight="1" x14ac:dyDescent="0.25">
      <c r="A23" s="124"/>
      <c r="B23" s="4" t="s">
        <v>232</v>
      </c>
      <c r="C23" s="86">
        <v>0</v>
      </c>
      <c r="D23" s="86">
        <v>0</v>
      </c>
      <c r="E23" s="86">
        <v>0</v>
      </c>
      <c r="F23" s="86">
        <v>0</v>
      </c>
      <c r="G23" s="95" t="s">
        <v>269</v>
      </c>
    </row>
    <row r="24" spans="1:7" ht="27" customHeight="1" x14ac:dyDescent="0.25">
      <c r="A24" s="124"/>
      <c r="B24" s="4" t="s">
        <v>24</v>
      </c>
      <c r="C24" s="86">
        <v>0</v>
      </c>
      <c r="D24" s="86">
        <v>0</v>
      </c>
      <c r="E24" s="86">
        <v>0</v>
      </c>
      <c r="F24" s="86">
        <v>0</v>
      </c>
      <c r="G24" s="95" t="s">
        <v>270</v>
      </c>
    </row>
    <row r="25" spans="1:7" ht="18" customHeight="1" x14ac:dyDescent="0.25">
      <c r="A25" s="124"/>
      <c r="B25" s="4" t="s">
        <v>25</v>
      </c>
      <c r="C25" s="86">
        <v>0</v>
      </c>
      <c r="D25" s="86">
        <v>0</v>
      </c>
      <c r="E25" s="86">
        <v>0</v>
      </c>
      <c r="F25" s="86">
        <v>0</v>
      </c>
      <c r="G25" s="95" t="s">
        <v>271</v>
      </c>
    </row>
    <row r="26" spans="1:7" ht="18" customHeight="1" x14ac:dyDescent="0.25">
      <c r="A26" s="124"/>
      <c r="B26" s="4" t="s">
        <v>26</v>
      </c>
      <c r="C26" s="86">
        <v>0</v>
      </c>
      <c r="D26" s="86">
        <v>0</v>
      </c>
      <c r="E26" s="86">
        <v>0</v>
      </c>
      <c r="F26" s="86">
        <v>0</v>
      </c>
      <c r="G26" s="130" t="s">
        <v>272</v>
      </c>
    </row>
    <row r="27" spans="1:7" ht="18" customHeight="1" x14ac:dyDescent="0.25">
      <c r="A27" s="124"/>
      <c r="B27" s="4" t="s">
        <v>27</v>
      </c>
      <c r="C27" s="86">
        <v>0</v>
      </c>
      <c r="D27" s="86">
        <v>0</v>
      </c>
      <c r="E27" s="86">
        <v>0</v>
      </c>
      <c r="F27" s="86">
        <v>0</v>
      </c>
      <c r="G27" s="131"/>
    </row>
    <row r="28" spans="1:7" ht="34.5" customHeight="1" x14ac:dyDescent="0.25">
      <c r="A28" s="124"/>
      <c r="B28" s="4" t="s">
        <v>28</v>
      </c>
      <c r="C28" s="86">
        <v>0</v>
      </c>
      <c r="D28" s="86">
        <v>0</v>
      </c>
      <c r="E28" s="86">
        <v>0</v>
      </c>
      <c r="F28" s="86">
        <v>0</v>
      </c>
      <c r="G28" s="95" t="s">
        <v>268</v>
      </c>
    </row>
    <row r="29" spans="1:7" ht="18" customHeight="1" x14ac:dyDescent="0.25">
      <c r="A29" s="124"/>
      <c r="B29" s="4" t="s">
        <v>29</v>
      </c>
      <c r="C29" s="86">
        <v>0</v>
      </c>
      <c r="D29" s="86">
        <v>0</v>
      </c>
      <c r="E29" s="86">
        <v>0</v>
      </c>
      <c r="F29" s="86">
        <v>0</v>
      </c>
      <c r="G29" s="130" t="s">
        <v>258</v>
      </c>
    </row>
    <row r="30" spans="1:7" ht="18" customHeight="1" x14ac:dyDescent="0.25">
      <c r="A30" s="124"/>
      <c r="B30" s="4" t="s">
        <v>30</v>
      </c>
      <c r="C30" s="86">
        <v>0</v>
      </c>
      <c r="D30" s="86">
        <v>0</v>
      </c>
      <c r="E30" s="86">
        <v>0</v>
      </c>
      <c r="F30" s="86">
        <v>0</v>
      </c>
      <c r="G30" s="131"/>
    </row>
    <row r="31" spans="1:7" ht="18" customHeight="1" x14ac:dyDescent="0.25">
      <c r="A31" s="124"/>
      <c r="B31" s="4" t="s">
        <v>31</v>
      </c>
      <c r="C31" s="86">
        <v>0</v>
      </c>
      <c r="D31" s="86">
        <v>0</v>
      </c>
      <c r="E31" s="86">
        <v>0</v>
      </c>
      <c r="F31" s="86">
        <v>0</v>
      </c>
      <c r="G31" s="95" t="s">
        <v>267</v>
      </c>
    </row>
    <row r="32" spans="1:7" ht="18" customHeight="1" x14ac:dyDescent="0.25">
      <c r="A32" s="124"/>
      <c r="B32" s="4" t="s">
        <v>32</v>
      </c>
      <c r="C32" s="86">
        <v>0</v>
      </c>
      <c r="D32" s="86">
        <v>0</v>
      </c>
      <c r="E32" s="86">
        <v>0</v>
      </c>
      <c r="F32" s="86">
        <v>0</v>
      </c>
      <c r="G32" s="95" t="s">
        <v>273</v>
      </c>
    </row>
    <row r="33" spans="1:7" ht="18" customHeight="1" x14ac:dyDescent="0.25">
      <c r="A33" s="124"/>
      <c r="B33" s="4" t="s">
        <v>33</v>
      </c>
      <c r="C33" s="86">
        <v>0</v>
      </c>
      <c r="D33" s="86">
        <v>0</v>
      </c>
      <c r="E33" s="86">
        <v>0</v>
      </c>
      <c r="F33" s="86">
        <v>0</v>
      </c>
      <c r="G33" s="95" t="s">
        <v>267</v>
      </c>
    </row>
    <row r="34" spans="1:7" ht="18" customHeight="1" x14ac:dyDescent="0.25">
      <c r="A34" s="124"/>
      <c r="B34" s="4" t="s">
        <v>34</v>
      </c>
      <c r="C34" s="86">
        <v>0.1</v>
      </c>
      <c r="D34" s="86">
        <v>0</v>
      </c>
      <c r="E34" s="86">
        <v>0</v>
      </c>
      <c r="F34" s="86">
        <v>0</v>
      </c>
      <c r="G34" s="95" t="s">
        <v>274</v>
      </c>
    </row>
    <row r="35" spans="1:7" ht="28.5" customHeight="1" x14ac:dyDescent="0.25">
      <c r="A35" s="124"/>
      <c r="B35" s="4" t="s">
        <v>35</v>
      </c>
      <c r="C35" s="86">
        <v>0.1</v>
      </c>
      <c r="D35" s="86">
        <v>0</v>
      </c>
      <c r="E35" s="86">
        <v>0</v>
      </c>
      <c r="F35" s="86">
        <v>0</v>
      </c>
      <c r="G35" s="95" t="s">
        <v>265</v>
      </c>
    </row>
    <row r="36" spans="1:7" ht="18" customHeight="1" x14ac:dyDescent="0.25">
      <c r="A36" s="124"/>
      <c r="B36" s="4" t="s">
        <v>36</v>
      </c>
      <c r="C36" s="86">
        <v>0.1</v>
      </c>
      <c r="D36" s="86">
        <v>0</v>
      </c>
      <c r="E36" s="86">
        <v>0</v>
      </c>
      <c r="F36" s="86">
        <v>0</v>
      </c>
      <c r="G36" s="95" t="s">
        <v>275</v>
      </c>
    </row>
    <row r="37" spans="1:7" ht="18" customHeight="1" x14ac:dyDescent="0.25">
      <c r="A37" s="124"/>
      <c r="B37" s="4" t="s">
        <v>37</v>
      </c>
      <c r="C37" s="86">
        <v>0.1</v>
      </c>
      <c r="D37" s="86">
        <v>0</v>
      </c>
      <c r="E37" s="86">
        <v>0</v>
      </c>
      <c r="F37" s="86">
        <v>0</v>
      </c>
      <c r="G37" s="95" t="s">
        <v>276</v>
      </c>
    </row>
    <row r="38" spans="1:7" ht="30" x14ac:dyDescent="0.25">
      <c r="A38" s="124"/>
      <c r="B38" s="4" t="s">
        <v>38</v>
      </c>
      <c r="C38" s="86">
        <v>0</v>
      </c>
      <c r="D38" s="86">
        <v>0</v>
      </c>
      <c r="E38" s="86">
        <v>15</v>
      </c>
      <c r="F38" s="86">
        <v>0</v>
      </c>
      <c r="G38" s="95" t="s">
        <v>258</v>
      </c>
    </row>
    <row r="39" spans="1:7" ht="18" customHeight="1" x14ac:dyDescent="0.25">
      <c r="A39" s="124">
        <v>1</v>
      </c>
      <c r="B39" s="4" t="s">
        <v>51</v>
      </c>
      <c r="C39" s="12">
        <v>0.05</v>
      </c>
      <c r="D39" s="86">
        <v>0</v>
      </c>
      <c r="E39" s="86">
        <v>0</v>
      </c>
      <c r="F39" s="86">
        <v>0</v>
      </c>
      <c r="G39" s="95" t="s">
        <v>258</v>
      </c>
    </row>
    <row r="40" spans="1:7" ht="18" customHeight="1" x14ac:dyDescent="0.25">
      <c r="A40" s="124"/>
      <c r="B40" s="4" t="s">
        <v>229</v>
      </c>
      <c r="C40" s="86">
        <v>0</v>
      </c>
      <c r="D40" s="86">
        <v>0</v>
      </c>
      <c r="E40" s="86">
        <v>0</v>
      </c>
      <c r="F40" s="86">
        <v>0</v>
      </c>
      <c r="G40" s="132" t="s">
        <v>277</v>
      </c>
    </row>
    <row r="41" spans="1:7" ht="18" customHeight="1" x14ac:dyDescent="0.25">
      <c r="A41" s="124"/>
      <c r="B41" s="77" t="s">
        <v>230</v>
      </c>
      <c r="C41" s="86">
        <v>0</v>
      </c>
      <c r="D41" s="86">
        <v>0</v>
      </c>
      <c r="E41" s="86">
        <v>0</v>
      </c>
      <c r="F41" s="86">
        <v>0</v>
      </c>
      <c r="G41" s="132"/>
    </row>
    <row r="42" spans="1:7" s="10" customFormat="1" ht="18" customHeight="1" x14ac:dyDescent="0.25">
      <c r="A42" s="124"/>
      <c r="B42" s="77" t="s">
        <v>231</v>
      </c>
      <c r="C42" s="88">
        <v>0</v>
      </c>
      <c r="D42" s="88">
        <v>0</v>
      </c>
      <c r="E42" s="88">
        <v>3</v>
      </c>
      <c r="F42" s="88">
        <v>0</v>
      </c>
      <c r="G42" s="132"/>
    </row>
    <row r="43" spans="1:7" ht="29.25" customHeight="1" x14ac:dyDescent="0.25">
      <c r="A43" s="124"/>
      <c r="B43" s="77" t="s">
        <v>52</v>
      </c>
      <c r="C43" s="86">
        <v>9.5</v>
      </c>
      <c r="D43" s="86">
        <v>0</v>
      </c>
      <c r="E43" s="86">
        <v>0</v>
      </c>
      <c r="F43" s="86">
        <v>0</v>
      </c>
      <c r="G43" s="95" t="s">
        <v>264</v>
      </c>
    </row>
    <row r="44" spans="1:7" ht="30" x14ac:dyDescent="0.25">
      <c r="A44" s="124"/>
      <c r="B44" s="85" t="s">
        <v>53</v>
      </c>
      <c r="C44" s="9">
        <v>0.16700000000000001</v>
      </c>
      <c r="D44" s="86">
        <v>0</v>
      </c>
      <c r="E44" s="86">
        <v>0</v>
      </c>
      <c r="F44" s="86">
        <v>0</v>
      </c>
      <c r="G44" s="95" t="s">
        <v>278</v>
      </c>
    </row>
    <row r="45" spans="1:7" ht="30" x14ac:dyDescent="0.25">
      <c r="A45" s="124"/>
      <c r="B45" s="85" t="s">
        <v>63</v>
      </c>
      <c r="C45" s="9" t="s">
        <v>65</v>
      </c>
      <c r="D45" s="86">
        <v>0</v>
      </c>
      <c r="E45" s="86">
        <v>0</v>
      </c>
      <c r="F45" s="86">
        <v>0</v>
      </c>
      <c r="G45" s="95" t="s">
        <v>279</v>
      </c>
    </row>
    <row r="46" spans="1:7" ht="30" x14ac:dyDescent="0.25">
      <c r="A46" s="124"/>
      <c r="B46" s="85" t="s">
        <v>154</v>
      </c>
      <c r="C46" s="9" t="s">
        <v>155</v>
      </c>
      <c r="D46" s="86">
        <v>0</v>
      </c>
      <c r="E46" s="86">
        <v>0</v>
      </c>
      <c r="F46" s="86">
        <v>0</v>
      </c>
      <c r="G46" s="95" t="s">
        <v>280</v>
      </c>
    </row>
    <row r="47" spans="1:7" ht="15" customHeight="1" x14ac:dyDescent="0.25">
      <c r="A47" s="124"/>
      <c r="B47" s="85" t="s">
        <v>156</v>
      </c>
      <c r="C47" s="86">
        <v>0</v>
      </c>
      <c r="D47" s="86">
        <v>0</v>
      </c>
      <c r="E47" s="86">
        <v>0</v>
      </c>
      <c r="F47" s="86">
        <v>0</v>
      </c>
      <c r="G47" s="130" t="s">
        <v>310</v>
      </c>
    </row>
    <row r="48" spans="1:7" x14ac:dyDescent="0.25">
      <c r="A48" s="124"/>
      <c r="B48" s="85" t="s">
        <v>157</v>
      </c>
      <c r="C48" s="86">
        <v>0</v>
      </c>
      <c r="D48" s="86">
        <v>0</v>
      </c>
      <c r="E48" s="86">
        <v>1.2</v>
      </c>
      <c r="F48" s="86">
        <v>0</v>
      </c>
      <c r="G48" s="132"/>
    </row>
    <row r="49" spans="1:7" x14ac:dyDescent="0.25">
      <c r="A49" s="124"/>
      <c r="B49" s="85" t="s">
        <v>158</v>
      </c>
      <c r="C49" s="86">
        <v>0</v>
      </c>
      <c r="D49" s="86">
        <v>0</v>
      </c>
      <c r="E49" s="86">
        <v>0.8</v>
      </c>
      <c r="F49" s="86">
        <v>0</v>
      </c>
      <c r="G49" s="132"/>
    </row>
    <row r="50" spans="1:7" x14ac:dyDescent="0.25">
      <c r="A50" s="124"/>
      <c r="B50" s="85" t="s">
        <v>159</v>
      </c>
      <c r="C50" s="86">
        <v>0</v>
      </c>
      <c r="D50" s="86">
        <v>0</v>
      </c>
      <c r="E50" s="86">
        <v>0.4</v>
      </c>
      <c r="F50" s="86">
        <v>0</v>
      </c>
      <c r="G50" s="132"/>
    </row>
    <row r="51" spans="1:7" x14ac:dyDescent="0.25">
      <c r="A51" s="124"/>
      <c r="B51" s="85" t="s">
        <v>160</v>
      </c>
      <c r="C51" s="86">
        <v>0</v>
      </c>
      <c r="D51" s="86">
        <v>0</v>
      </c>
      <c r="E51" s="86">
        <v>1</v>
      </c>
      <c r="F51" s="86">
        <v>0</v>
      </c>
      <c r="G51" s="132"/>
    </row>
    <row r="52" spans="1:7" x14ac:dyDescent="0.25">
      <c r="A52" s="124"/>
      <c r="B52" s="85" t="s">
        <v>161</v>
      </c>
      <c r="C52" s="86" t="s">
        <v>65</v>
      </c>
      <c r="D52" s="86">
        <v>0</v>
      </c>
      <c r="E52" s="86">
        <v>0</v>
      </c>
      <c r="F52" s="86">
        <v>0</v>
      </c>
      <c r="G52" s="132"/>
    </row>
    <row r="53" spans="1:7" x14ac:dyDescent="0.25">
      <c r="A53" s="124"/>
      <c r="B53" s="85" t="s">
        <v>162</v>
      </c>
      <c r="C53" s="86">
        <v>0.4</v>
      </c>
      <c r="D53" s="86">
        <v>0</v>
      </c>
      <c r="E53" s="86">
        <v>0</v>
      </c>
      <c r="F53" s="86">
        <v>0</v>
      </c>
      <c r="G53" s="131"/>
    </row>
    <row r="54" spans="1:7" ht="15" customHeight="1" x14ac:dyDescent="0.25">
      <c r="A54" s="124"/>
      <c r="B54" s="85" t="s">
        <v>163</v>
      </c>
      <c r="C54" s="129">
        <v>2</v>
      </c>
      <c r="D54" s="129">
        <v>5</v>
      </c>
      <c r="E54" s="129">
        <v>1.5</v>
      </c>
      <c r="F54" s="86">
        <v>0</v>
      </c>
      <c r="G54" s="130" t="s">
        <v>309</v>
      </c>
    </row>
    <row r="55" spans="1:7" x14ac:dyDescent="0.25">
      <c r="A55" s="124"/>
      <c r="B55" s="85" t="s">
        <v>164</v>
      </c>
      <c r="C55" s="129"/>
      <c r="D55" s="129"/>
      <c r="E55" s="129"/>
      <c r="F55" s="86">
        <v>0</v>
      </c>
      <c r="G55" s="132"/>
    </row>
    <row r="56" spans="1:7" x14ac:dyDescent="0.25">
      <c r="A56" s="124"/>
      <c r="B56" s="85" t="s">
        <v>165</v>
      </c>
      <c r="C56" s="129"/>
      <c r="D56" s="129"/>
      <c r="E56" s="129"/>
      <c r="F56" s="86">
        <v>0</v>
      </c>
      <c r="G56" s="132"/>
    </row>
    <row r="57" spans="1:7" x14ac:dyDescent="0.25">
      <c r="A57" s="124"/>
      <c r="B57" s="4" t="s">
        <v>166</v>
      </c>
      <c r="C57" s="129"/>
      <c r="D57" s="129"/>
      <c r="E57" s="129"/>
      <c r="F57" s="86">
        <v>0</v>
      </c>
      <c r="G57" s="132"/>
    </row>
    <row r="58" spans="1:7" x14ac:dyDescent="0.25">
      <c r="A58" s="124"/>
      <c r="B58" s="4" t="s">
        <v>167</v>
      </c>
      <c r="C58" s="129"/>
      <c r="D58" s="129"/>
      <c r="E58" s="129"/>
      <c r="F58" s="86">
        <v>0</v>
      </c>
      <c r="G58" s="131"/>
    </row>
    <row r="59" spans="1:7" x14ac:dyDescent="0.25">
      <c r="A59" s="124"/>
      <c r="B59" s="4" t="s">
        <v>168</v>
      </c>
      <c r="C59" s="86">
        <v>0</v>
      </c>
      <c r="D59" s="86">
        <v>0</v>
      </c>
      <c r="E59" s="86">
        <v>0</v>
      </c>
      <c r="F59" s="86">
        <v>0</v>
      </c>
      <c r="G59" s="134" t="s">
        <v>281</v>
      </c>
    </row>
    <row r="60" spans="1:7" x14ac:dyDescent="0.25">
      <c r="A60" s="124"/>
      <c r="B60" s="4" t="s">
        <v>169</v>
      </c>
      <c r="C60" s="86">
        <v>0</v>
      </c>
      <c r="D60" s="86">
        <v>0</v>
      </c>
      <c r="E60" s="86">
        <v>0</v>
      </c>
      <c r="F60" s="86">
        <v>0</v>
      </c>
      <c r="G60" s="143"/>
    </row>
    <row r="61" spans="1:7" x14ac:dyDescent="0.25">
      <c r="A61" s="124"/>
      <c r="B61" s="4" t="s">
        <v>170</v>
      </c>
      <c r="C61" s="86">
        <v>0</v>
      </c>
      <c r="D61" s="86">
        <v>0</v>
      </c>
      <c r="E61" s="86">
        <v>0</v>
      </c>
      <c r="F61" s="86">
        <v>0</v>
      </c>
      <c r="G61" s="143"/>
    </row>
    <row r="62" spans="1:7" x14ac:dyDescent="0.25">
      <c r="A62" s="124"/>
      <c r="B62" s="4" t="s">
        <v>171</v>
      </c>
      <c r="C62" s="86">
        <v>0</v>
      </c>
      <c r="D62" s="86">
        <v>0</v>
      </c>
      <c r="E62" s="86">
        <v>0</v>
      </c>
      <c r="F62" s="86">
        <v>0</v>
      </c>
      <c r="G62" s="135"/>
    </row>
    <row r="63" spans="1:7" ht="20.25" customHeight="1" x14ac:dyDescent="0.25">
      <c r="A63" s="124"/>
      <c r="B63" s="4" t="s">
        <v>172</v>
      </c>
      <c r="C63" s="86">
        <v>0</v>
      </c>
      <c r="D63" s="86">
        <v>0</v>
      </c>
      <c r="E63" s="86">
        <v>0</v>
      </c>
      <c r="F63" s="86">
        <v>0</v>
      </c>
      <c r="G63" s="96" t="s">
        <v>258</v>
      </c>
    </row>
    <row r="64" spans="1:7" x14ac:dyDescent="0.25">
      <c r="A64" s="124"/>
      <c r="B64" s="85" t="s">
        <v>173</v>
      </c>
      <c r="C64" s="86">
        <v>0</v>
      </c>
      <c r="D64" s="86">
        <v>0</v>
      </c>
      <c r="E64" s="86">
        <v>0</v>
      </c>
      <c r="F64" s="86">
        <v>0</v>
      </c>
      <c r="G64" s="134" t="s">
        <v>282</v>
      </c>
    </row>
    <row r="65" spans="1:7" x14ac:dyDescent="0.25">
      <c r="A65" s="124"/>
      <c r="B65" s="85" t="s">
        <v>174</v>
      </c>
      <c r="C65" s="86">
        <v>0</v>
      </c>
      <c r="D65" s="86">
        <v>0</v>
      </c>
      <c r="E65" s="86">
        <v>0</v>
      </c>
      <c r="F65" s="86">
        <v>0</v>
      </c>
      <c r="G65" s="135"/>
    </row>
    <row r="66" spans="1:7" x14ac:dyDescent="0.25">
      <c r="A66" s="124"/>
      <c r="B66" s="85" t="s">
        <v>175</v>
      </c>
      <c r="C66" s="86">
        <v>0</v>
      </c>
      <c r="D66" s="86">
        <v>0</v>
      </c>
      <c r="E66" s="86">
        <v>0</v>
      </c>
      <c r="F66" s="86">
        <v>0</v>
      </c>
      <c r="G66" s="134" t="s">
        <v>258</v>
      </c>
    </row>
    <row r="67" spans="1:7" x14ac:dyDescent="0.25">
      <c r="A67" s="124"/>
      <c r="B67" s="85" t="s">
        <v>176</v>
      </c>
      <c r="C67" s="86">
        <v>0</v>
      </c>
      <c r="D67" s="86">
        <v>0</v>
      </c>
      <c r="E67" s="86">
        <v>0</v>
      </c>
      <c r="F67" s="86">
        <v>0</v>
      </c>
      <c r="G67" s="135"/>
    </row>
    <row r="68" spans="1:7" ht="30" x14ac:dyDescent="0.25">
      <c r="A68" s="124"/>
      <c r="B68" s="85" t="s">
        <v>177</v>
      </c>
      <c r="C68" s="86">
        <v>0</v>
      </c>
      <c r="D68" s="86">
        <v>0</v>
      </c>
      <c r="E68" s="86">
        <v>0</v>
      </c>
      <c r="F68" s="86">
        <v>0</v>
      </c>
      <c r="G68" s="96" t="s">
        <v>283</v>
      </c>
    </row>
    <row r="69" spans="1:7" x14ac:dyDescent="0.25">
      <c r="A69" s="124"/>
      <c r="B69" s="85" t="s">
        <v>178</v>
      </c>
      <c r="C69" s="86">
        <v>0.5</v>
      </c>
      <c r="D69" s="86">
        <v>0</v>
      </c>
      <c r="E69" s="86">
        <v>0</v>
      </c>
      <c r="F69" s="86">
        <v>0</v>
      </c>
      <c r="G69" s="134" t="s">
        <v>258</v>
      </c>
    </row>
    <row r="70" spans="1:7" x14ac:dyDescent="0.25">
      <c r="A70" s="124"/>
      <c r="B70" s="85" t="s">
        <v>179</v>
      </c>
      <c r="C70" s="86">
        <v>0</v>
      </c>
      <c r="D70" s="86">
        <v>0</v>
      </c>
      <c r="E70" s="86">
        <v>0</v>
      </c>
      <c r="F70" s="86">
        <v>0</v>
      </c>
      <c r="G70" s="143"/>
    </row>
    <row r="71" spans="1:7" x14ac:dyDescent="0.25">
      <c r="A71" s="124"/>
      <c r="B71" s="85" t="s">
        <v>180</v>
      </c>
      <c r="C71" s="86">
        <v>0</v>
      </c>
      <c r="D71" s="86">
        <v>0</v>
      </c>
      <c r="E71" s="86">
        <v>0</v>
      </c>
      <c r="F71" s="86">
        <v>0</v>
      </c>
      <c r="G71" s="135"/>
    </row>
    <row r="72" spans="1:7" x14ac:dyDescent="0.25">
      <c r="A72" s="124"/>
      <c r="B72" s="85" t="s">
        <v>209</v>
      </c>
      <c r="C72" s="86">
        <v>0</v>
      </c>
      <c r="D72" s="129">
        <v>2</v>
      </c>
      <c r="E72" s="86">
        <v>0</v>
      </c>
      <c r="F72" s="86">
        <v>0</v>
      </c>
      <c r="G72" s="134" t="s">
        <v>284</v>
      </c>
    </row>
    <row r="73" spans="1:7" x14ac:dyDescent="0.25">
      <c r="A73" s="124"/>
      <c r="B73" s="85" t="s">
        <v>181</v>
      </c>
      <c r="C73" s="86">
        <v>0</v>
      </c>
      <c r="D73" s="129"/>
      <c r="E73" s="86">
        <v>0</v>
      </c>
      <c r="F73" s="86">
        <v>0</v>
      </c>
      <c r="G73" s="135"/>
    </row>
    <row r="74" spans="1:7" x14ac:dyDescent="0.25">
      <c r="A74" s="124"/>
      <c r="B74" s="85" t="s">
        <v>182</v>
      </c>
      <c r="C74" s="86">
        <v>0</v>
      </c>
      <c r="D74" s="86">
        <v>0</v>
      </c>
      <c r="E74" s="86">
        <v>0</v>
      </c>
      <c r="F74" s="86">
        <v>0</v>
      </c>
      <c r="G74" s="130" t="s">
        <v>285</v>
      </c>
    </row>
    <row r="75" spans="1:7" x14ac:dyDescent="0.25">
      <c r="A75" s="124"/>
      <c r="B75" s="85" t="s">
        <v>183</v>
      </c>
      <c r="C75" s="86">
        <v>0</v>
      </c>
      <c r="D75" s="86">
        <v>0</v>
      </c>
      <c r="E75" s="86">
        <v>0</v>
      </c>
      <c r="F75" s="86">
        <v>0</v>
      </c>
      <c r="G75" s="132"/>
    </row>
    <row r="76" spans="1:7" x14ac:dyDescent="0.25">
      <c r="A76" s="124"/>
      <c r="B76" s="85" t="s">
        <v>184</v>
      </c>
      <c r="C76" s="86">
        <v>0</v>
      </c>
      <c r="D76" s="86">
        <v>0</v>
      </c>
      <c r="E76" s="86">
        <v>0</v>
      </c>
      <c r="F76" s="86">
        <v>0</v>
      </c>
      <c r="G76" s="132"/>
    </row>
    <row r="77" spans="1:7" x14ac:dyDescent="0.25">
      <c r="A77" s="124"/>
      <c r="B77" s="85" t="s">
        <v>185</v>
      </c>
      <c r="C77" s="86">
        <v>0</v>
      </c>
      <c r="D77" s="86">
        <v>0</v>
      </c>
      <c r="E77" s="86">
        <v>0</v>
      </c>
      <c r="F77" s="86">
        <v>0</v>
      </c>
      <c r="G77" s="132"/>
    </row>
    <row r="78" spans="1:7" x14ac:dyDescent="0.25">
      <c r="A78" s="124"/>
      <c r="B78" s="85" t="s">
        <v>186</v>
      </c>
      <c r="C78" s="86">
        <v>0</v>
      </c>
      <c r="D78" s="86">
        <v>0</v>
      </c>
      <c r="E78" s="86">
        <v>0</v>
      </c>
      <c r="F78" s="86">
        <v>0</v>
      </c>
      <c r="G78" s="132"/>
    </row>
    <row r="79" spans="1:7" x14ac:dyDescent="0.25">
      <c r="A79" s="124"/>
      <c r="B79" s="85" t="s">
        <v>187</v>
      </c>
      <c r="C79" s="86">
        <v>0</v>
      </c>
      <c r="D79" s="86">
        <v>0</v>
      </c>
      <c r="E79" s="86">
        <v>0</v>
      </c>
      <c r="F79" s="86">
        <v>0</v>
      </c>
      <c r="G79" s="131"/>
    </row>
    <row r="80" spans="1:7" x14ac:dyDescent="0.25">
      <c r="A80" s="124"/>
      <c r="B80" s="4" t="s">
        <v>228</v>
      </c>
      <c r="C80" s="86">
        <v>0</v>
      </c>
      <c r="D80" s="86">
        <v>0</v>
      </c>
      <c r="E80" s="86">
        <v>0</v>
      </c>
      <c r="F80" s="86">
        <v>0</v>
      </c>
      <c r="G80" s="130" t="s">
        <v>286</v>
      </c>
    </row>
    <row r="81" spans="1:7" x14ac:dyDescent="0.25">
      <c r="A81" s="124"/>
      <c r="B81" s="85" t="s">
        <v>188</v>
      </c>
      <c r="C81" s="86">
        <v>0</v>
      </c>
      <c r="D81" s="86">
        <v>0</v>
      </c>
      <c r="E81" s="86">
        <v>0</v>
      </c>
      <c r="F81" s="86">
        <v>0</v>
      </c>
      <c r="G81" s="132"/>
    </row>
    <row r="82" spans="1:7" x14ac:dyDescent="0.25">
      <c r="A82" s="124"/>
      <c r="B82" s="85" t="s">
        <v>189</v>
      </c>
      <c r="C82" s="86">
        <v>0</v>
      </c>
      <c r="D82" s="86">
        <v>0</v>
      </c>
      <c r="E82" s="86">
        <v>0</v>
      </c>
      <c r="F82" s="86">
        <v>0</v>
      </c>
      <c r="G82" s="132"/>
    </row>
    <row r="83" spans="1:7" x14ac:dyDescent="0.25">
      <c r="A83" s="124"/>
      <c r="B83" s="85" t="s">
        <v>190</v>
      </c>
      <c r="C83" s="86">
        <v>0</v>
      </c>
      <c r="D83" s="86">
        <v>0</v>
      </c>
      <c r="E83" s="86">
        <v>0</v>
      </c>
      <c r="F83" s="86">
        <v>0</v>
      </c>
      <c r="G83" s="132"/>
    </row>
    <row r="84" spans="1:7" x14ac:dyDescent="0.25">
      <c r="A84" s="124"/>
      <c r="B84" s="92" t="s">
        <v>210</v>
      </c>
      <c r="C84" s="86">
        <v>0</v>
      </c>
      <c r="D84" s="86">
        <v>0</v>
      </c>
      <c r="E84" s="86">
        <v>0</v>
      </c>
      <c r="F84" s="86">
        <v>0</v>
      </c>
      <c r="G84" s="131"/>
    </row>
    <row r="85" spans="1:7" x14ac:dyDescent="0.25">
      <c r="A85" s="124"/>
      <c r="B85" s="92" t="s">
        <v>191</v>
      </c>
      <c r="C85" s="86">
        <v>0</v>
      </c>
      <c r="D85" s="86">
        <v>0</v>
      </c>
      <c r="E85" s="129">
        <v>20</v>
      </c>
      <c r="F85" s="86">
        <v>0</v>
      </c>
      <c r="G85" s="130" t="s">
        <v>287</v>
      </c>
    </row>
    <row r="86" spans="1:7" x14ac:dyDescent="0.25">
      <c r="A86" s="124"/>
      <c r="B86" s="92" t="s">
        <v>192</v>
      </c>
      <c r="C86" s="86">
        <v>0</v>
      </c>
      <c r="D86" s="86">
        <v>0</v>
      </c>
      <c r="E86" s="129"/>
      <c r="F86" s="86">
        <v>0</v>
      </c>
      <c r="G86" s="132"/>
    </row>
    <row r="87" spans="1:7" ht="15" customHeight="1" x14ac:dyDescent="0.25">
      <c r="A87" s="124">
        <v>1</v>
      </c>
      <c r="B87" s="92" t="s">
        <v>193</v>
      </c>
      <c r="C87" s="86">
        <v>0</v>
      </c>
      <c r="D87" s="86">
        <v>0</v>
      </c>
      <c r="E87" s="129"/>
      <c r="F87" s="86">
        <v>0</v>
      </c>
      <c r="G87" s="132"/>
    </row>
    <row r="88" spans="1:7" x14ac:dyDescent="0.25">
      <c r="A88" s="124"/>
      <c r="B88" s="92" t="s">
        <v>194</v>
      </c>
      <c r="C88" s="86">
        <v>0</v>
      </c>
      <c r="D88" s="86">
        <v>0</v>
      </c>
      <c r="E88" s="129"/>
      <c r="F88" s="86">
        <v>0</v>
      </c>
      <c r="G88" s="132"/>
    </row>
    <row r="89" spans="1:7" x14ac:dyDescent="0.25">
      <c r="A89" s="124"/>
      <c r="B89" s="92" t="s">
        <v>195</v>
      </c>
      <c r="C89" s="86">
        <v>0</v>
      </c>
      <c r="D89" s="86">
        <v>0</v>
      </c>
      <c r="E89" s="129"/>
      <c r="F89" s="86">
        <v>0</v>
      </c>
      <c r="G89" s="132"/>
    </row>
    <row r="90" spans="1:7" x14ac:dyDescent="0.25">
      <c r="A90" s="124"/>
      <c r="B90" s="92" t="s">
        <v>225</v>
      </c>
      <c r="C90" s="86">
        <v>0</v>
      </c>
      <c r="D90" s="86">
        <v>0</v>
      </c>
      <c r="E90" s="129"/>
      <c r="F90" s="86">
        <v>0</v>
      </c>
      <c r="G90" s="132"/>
    </row>
    <row r="91" spans="1:7" x14ac:dyDescent="0.25">
      <c r="A91" s="124"/>
      <c r="B91" s="92" t="s">
        <v>226</v>
      </c>
      <c r="C91" s="86">
        <v>0</v>
      </c>
      <c r="D91" s="86">
        <v>0</v>
      </c>
      <c r="E91" s="129"/>
      <c r="F91" s="86">
        <v>0</v>
      </c>
      <c r="G91" s="132"/>
    </row>
    <row r="92" spans="1:7" x14ac:dyDescent="0.25">
      <c r="A92" s="124"/>
      <c r="B92" s="92" t="s">
        <v>196</v>
      </c>
      <c r="C92" s="86">
        <v>0</v>
      </c>
      <c r="D92" s="86">
        <v>0</v>
      </c>
      <c r="E92" s="129"/>
      <c r="F92" s="86">
        <v>0</v>
      </c>
      <c r="G92" s="132"/>
    </row>
    <row r="93" spans="1:7" x14ac:dyDescent="0.25">
      <c r="A93" s="124"/>
      <c r="B93" s="92" t="s">
        <v>197</v>
      </c>
      <c r="C93" s="86">
        <v>0</v>
      </c>
      <c r="D93" s="86">
        <v>0</v>
      </c>
      <c r="E93" s="129"/>
      <c r="F93" s="86">
        <v>0</v>
      </c>
      <c r="G93" s="132"/>
    </row>
    <row r="94" spans="1:7" x14ac:dyDescent="0.25">
      <c r="A94" s="124"/>
      <c r="B94" s="92" t="s">
        <v>198</v>
      </c>
      <c r="C94" s="86">
        <v>0</v>
      </c>
      <c r="D94" s="86">
        <v>0</v>
      </c>
      <c r="E94" s="129"/>
      <c r="F94" s="86">
        <v>0</v>
      </c>
      <c r="G94" s="132"/>
    </row>
    <row r="95" spans="1:7" x14ac:dyDescent="0.25">
      <c r="A95" s="124"/>
      <c r="B95" s="92" t="s">
        <v>199</v>
      </c>
      <c r="C95" s="86">
        <v>0</v>
      </c>
      <c r="D95" s="86">
        <v>0</v>
      </c>
      <c r="E95" s="129"/>
      <c r="F95" s="86">
        <v>0</v>
      </c>
      <c r="G95" s="132"/>
    </row>
    <row r="96" spans="1:7" x14ac:dyDescent="0.25">
      <c r="A96" s="124"/>
      <c r="B96" s="92" t="s">
        <v>200</v>
      </c>
      <c r="C96" s="86">
        <v>0</v>
      </c>
      <c r="D96" s="86">
        <v>0</v>
      </c>
      <c r="E96" s="129"/>
      <c r="F96" s="86">
        <v>0</v>
      </c>
      <c r="G96" s="132"/>
    </row>
    <row r="97" spans="1:7" x14ac:dyDescent="0.25">
      <c r="A97" s="124"/>
      <c r="B97" s="92" t="s">
        <v>201</v>
      </c>
      <c r="C97" s="86">
        <v>0</v>
      </c>
      <c r="D97" s="86">
        <v>0</v>
      </c>
      <c r="E97" s="129"/>
      <c r="F97" s="86">
        <v>0</v>
      </c>
      <c r="G97" s="132"/>
    </row>
    <row r="98" spans="1:7" x14ac:dyDescent="0.25">
      <c r="A98" s="124"/>
      <c r="B98" s="92" t="s">
        <v>202</v>
      </c>
      <c r="C98" s="86">
        <v>0</v>
      </c>
      <c r="D98" s="86">
        <v>0</v>
      </c>
      <c r="E98" s="129"/>
      <c r="F98" s="86">
        <v>0</v>
      </c>
      <c r="G98" s="132"/>
    </row>
    <row r="99" spans="1:7" x14ac:dyDescent="0.25">
      <c r="A99" s="124"/>
      <c r="B99" s="92" t="s">
        <v>203</v>
      </c>
      <c r="C99" s="86">
        <v>0</v>
      </c>
      <c r="D99" s="86">
        <v>0</v>
      </c>
      <c r="E99" s="129"/>
      <c r="F99" s="86">
        <v>0</v>
      </c>
      <c r="G99" s="132"/>
    </row>
    <row r="100" spans="1:7" x14ac:dyDescent="0.25">
      <c r="A100" s="124"/>
      <c r="B100" s="92" t="s">
        <v>204</v>
      </c>
      <c r="C100" s="86">
        <v>0</v>
      </c>
      <c r="D100" s="86">
        <v>0</v>
      </c>
      <c r="E100" s="129"/>
      <c r="F100" s="86">
        <v>0</v>
      </c>
      <c r="G100" s="132"/>
    </row>
    <row r="101" spans="1:7" x14ac:dyDescent="0.25">
      <c r="A101" s="124"/>
      <c r="B101" s="92" t="s">
        <v>205</v>
      </c>
      <c r="C101" s="86">
        <v>0</v>
      </c>
      <c r="D101" s="86">
        <v>0</v>
      </c>
      <c r="E101" s="129"/>
      <c r="F101" s="86">
        <v>0</v>
      </c>
      <c r="G101" s="132"/>
    </row>
    <row r="102" spans="1:7" x14ac:dyDescent="0.25">
      <c r="A102" s="124"/>
      <c r="B102" s="92" t="s">
        <v>206</v>
      </c>
      <c r="C102" s="86">
        <v>0</v>
      </c>
      <c r="D102" s="86">
        <v>0</v>
      </c>
      <c r="E102" s="129"/>
      <c r="F102" s="86">
        <v>0</v>
      </c>
      <c r="G102" s="132"/>
    </row>
    <row r="103" spans="1:7" x14ac:dyDescent="0.25">
      <c r="A103" s="124"/>
      <c r="B103" s="92" t="s">
        <v>207</v>
      </c>
      <c r="C103" s="86">
        <v>0</v>
      </c>
      <c r="D103" s="86">
        <v>0</v>
      </c>
      <c r="E103" s="129"/>
      <c r="F103" s="86">
        <v>0</v>
      </c>
      <c r="G103" s="132"/>
    </row>
    <row r="104" spans="1:7" x14ac:dyDescent="0.25">
      <c r="A104" s="124"/>
      <c r="B104" s="92" t="s">
        <v>208</v>
      </c>
      <c r="C104" s="86">
        <v>0</v>
      </c>
      <c r="D104" s="86">
        <v>0</v>
      </c>
      <c r="E104" s="129"/>
      <c r="F104" s="86">
        <v>0</v>
      </c>
      <c r="G104" s="131"/>
    </row>
    <row r="105" spans="1:7" x14ac:dyDescent="0.25">
      <c r="A105" s="124"/>
      <c r="B105" s="85" t="s">
        <v>211</v>
      </c>
      <c r="C105" s="86">
        <v>0</v>
      </c>
      <c r="D105" s="86">
        <v>0</v>
      </c>
      <c r="E105" s="86">
        <v>0</v>
      </c>
      <c r="F105" s="86">
        <v>0</v>
      </c>
      <c r="G105" s="130" t="s">
        <v>288</v>
      </c>
    </row>
    <row r="106" spans="1:7" x14ac:dyDescent="0.25">
      <c r="A106" s="124"/>
      <c r="B106" s="85" t="s">
        <v>212</v>
      </c>
      <c r="C106" s="86">
        <v>0</v>
      </c>
      <c r="D106" s="86">
        <v>0</v>
      </c>
      <c r="E106" s="86">
        <v>0</v>
      </c>
      <c r="F106" s="86">
        <v>0</v>
      </c>
      <c r="G106" s="132"/>
    </row>
    <row r="107" spans="1:7" x14ac:dyDescent="0.25">
      <c r="A107" s="124"/>
      <c r="B107" s="85" t="s">
        <v>213</v>
      </c>
      <c r="C107" s="86">
        <v>0</v>
      </c>
      <c r="D107" s="86">
        <v>0</v>
      </c>
      <c r="E107" s="86">
        <v>0</v>
      </c>
      <c r="F107" s="86">
        <v>0</v>
      </c>
      <c r="G107" s="131"/>
    </row>
    <row r="108" spans="1:7" x14ac:dyDescent="0.25">
      <c r="A108" s="124"/>
      <c r="B108" s="85" t="s">
        <v>214</v>
      </c>
      <c r="C108" s="129">
        <v>4.5</v>
      </c>
      <c r="D108" s="86">
        <v>0</v>
      </c>
      <c r="E108" s="86">
        <v>0</v>
      </c>
      <c r="F108" s="86">
        <v>0</v>
      </c>
      <c r="G108" s="130" t="s">
        <v>289</v>
      </c>
    </row>
    <row r="109" spans="1:7" x14ac:dyDescent="0.25">
      <c r="A109" s="124"/>
      <c r="B109" s="85" t="s">
        <v>215</v>
      </c>
      <c r="C109" s="129"/>
      <c r="D109" s="86">
        <v>0</v>
      </c>
      <c r="E109" s="86">
        <v>0</v>
      </c>
      <c r="F109" s="86">
        <v>0</v>
      </c>
      <c r="G109" s="132"/>
    </row>
    <row r="110" spans="1:7" x14ac:dyDescent="0.25">
      <c r="A110" s="124"/>
      <c r="B110" s="85" t="s">
        <v>216</v>
      </c>
      <c r="C110" s="129"/>
      <c r="D110" s="86">
        <v>0</v>
      </c>
      <c r="E110" s="86">
        <v>0</v>
      </c>
      <c r="F110" s="86">
        <v>0</v>
      </c>
      <c r="G110" s="131"/>
    </row>
    <row r="111" spans="1:7" ht="30" x14ac:dyDescent="0.25">
      <c r="A111" s="124"/>
      <c r="B111" s="85" t="s">
        <v>224</v>
      </c>
      <c r="C111" s="83">
        <v>0</v>
      </c>
      <c r="D111" s="83">
        <v>0</v>
      </c>
      <c r="E111" s="83">
        <v>0</v>
      </c>
      <c r="F111" s="83">
        <v>0</v>
      </c>
      <c r="G111" s="97" t="s">
        <v>258</v>
      </c>
    </row>
    <row r="112" spans="1:7" ht="30" x14ac:dyDescent="0.25">
      <c r="A112" s="124"/>
      <c r="B112" s="85" t="s">
        <v>240</v>
      </c>
      <c r="C112" s="57">
        <v>0.504</v>
      </c>
      <c r="D112" s="83">
        <v>0</v>
      </c>
      <c r="E112" s="57">
        <v>0.496</v>
      </c>
      <c r="F112" s="83">
        <v>0</v>
      </c>
      <c r="G112" s="94" t="s">
        <v>290</v>
      </c>
    </row>
    <row r="113" spans="1:7" ht="15" customHeight="1" x14ac:dyDescent="0.25">
      <c r="A113" s="124"/>
      <c r="B113" s="85" t="s">
        <v>244</v>
      </c>
      <c r="C113" s="57">
        <v>0</v>
      </c>
      <c r="D113" s="83">
        <v>0</v>
      </c>
      <c r="E113" s="83">
        <v>1.1000000000000001</v>
      </c>
      <c r="F113" s="83">
        <v>0</v>
      </c>
      <c r="G113" s="114" t="s">
        <v>291</v>
      </c>
    </row>
    <row r="114" spans="1:7" x14ac:dyDescent="0.25">
      <c r="A114" s="124"/>
      <c r="B114" s="85" t="s">
        <v>245</v>
      </c>
      <c r="C114" s="57">
        <v>0</v>
      </c>
      <c r="D114" s="83">
        <v>0</v>
      </c>
      <c r="E114" s="83">
        <v>1.1000000000000001</v>
      </c>
      <c r="F114" s="83">
        <v>0</v>
      </c>
      <c r="G114" s="116"/>
    </row>
    <row r="115" spans="1:7" ht="33" customHeight="1" x14ac:dyDescent="0.25">
      <c r="A115" s="87">
        <v>2</v>
      </c>
      <c r="B115" s="85" t="s">
        <v>44</v>
      </c>
      <c r="C115" s="83">
        <v>0</v>
      </c>
      <c r="D115" s="83">
        <v>0</v>
      </c>
      <c r="E115" s="83">
        <v>0</v>
      </c>
      <c r="F115" s="83">
        <v>0</v>
      </c>
      <c r="G115" s="94" t="s">
        <v>294</v>
      </c>
    </row>
    <row r="116" spans="1:7" ht="33" customHeight="1" x14ac:dyDescent="0.25">
      <c r="A116" s="87">
        <v>3</v>
      </c>
      <c r="B116" s="4" t="s">
        <v>19</v>
      </c>
      <c r="C116" s="86">
        <v>0</v>
      </c>
      <c r="D116" s="86">
        <v>0</v>
      </c>
      <c r="E116" s="86">
        <v>0</v>
      </c>
      <c r="F116" s="86">
        <v>0</v>
      </c>
      <c r="G116" s="96" t="s">
        <v>295</v>
      </c>
    </row>
    <row r="117" spans="1:7" ht="19.5" customHeight="1" x14ac:dyDescent="0.25">
      <c r="A117" s="124">
        <v>4</v>
      </c>
      <c r="B117" s="4" t="s">
        <v>39</v>
      </c>
      <c r="C117" s="5">
        <v>2</v>
      </c>
      <c r="D117" s="83">
        <v>0</v>
      </c>
      <c r="E117" s="83">
        <v>0</v>
      </c>
      <c r="F117" s="83">
        <v>0</v>
      </c>
      <c r="G117" s="114" t="s">
        <v>296</v>
      </c>
    </row>
    <row r="118" spans="1:7" ht="19.5" customHeight="1" x14ac:dyDescent="0.25">
      <c r="A118" s="124"/>
      <c r="B118" s="4" t="s">
        <v>40</v>
      </c>
      <c r="C118" s="5">
        <v>0.5</v>
      </c>
      <c r="D118" s="83">
        <v>0</v>
      </c>
      <c r="E118" s="83">
        <v>0</v>
      </c>
      <c r="F118" s="83">
        <v>0</v>
      </c>
      <c r="G118" s="115"/>
    </row>
    <row r="119" spans="1:7" ht="19.5" customHeight="1" x14ac:dyDescent="0.25">
      <c r="A119" s="124"/>
      <c r="B119" s="4" t="s">
        <v>41</v>
      </c>
      <c r="C119" s="5">
        <v>0.15</v>
      </c>
      <c r="D119" s="83">
        <v>0</v>
      </c>
      <c r="E119" s="83">
        <v>0</v>
      </c>
      <c r="F119" s="83">
        <v>0</v>
      </c>
      <c r="G119" s="115"/>
    </row>
    <row r="120" spans="1:7" ht="19.5" customHeight="1" x14ac:dyDescent="0.25">
      <c r="A120" s="124"/>
      <c r="B120" s="4" t="s">
        <v>42</v>
      </c>
      <c r="C120" s="5">
        <v>4</v>
      </c>
      <c r="D120" s="83">
        <v>0</v>
      </c>
      <c r="E120" s="83">
        <v>0</v>
      </c>
      <c r="F120" s="83">
        <v>0</v>
      </c>
      <c r="G120" s="115"/>
    </row>
    <row r="121" spans="1:7" ht="19.5" customHeight="1" x14ac:dyDescent="0.25">
      <c r="A121" s="124"/>
      <c r="B121" s="4" t="s">
        <v>43</v>
      </c>
      <c r="C121" s="5">
        <v>0.5</v>
      </c>
      <c r="D121" s="83">
        <v>0</v>
      </c>
      <c r="E121" s="83">
        <v>0</v>
      </c>
      <c r="F121" s="83">
        <v>0</v>
      </c>
      <c r="G121" s="116"/>
    </row>
    <row r="122" spans="1:7" ht="31.5" customHeight="1" x14ac:dyDescent="0.25">
      <c r="A122" s="87">
        <v>5</v>
      </c>
      <c r="B122" s="85" t="s">
        <v>45</v>
      </c>
      <c r="C122" s="84">
        <v>2</v>
      </c>
      <c r="D122" s="83">
        <v>0</v>
      </c>
      <c r="E122" s="83">
        <v>0</v>
      </c>
      <c r="F122" s="83">
        <v>0</v>
      </c>
      <c r="G122" s="97" t="s">
        <v>297</v>
      </c>
    </row>
    <row r="123" spans="1:7" ht="25.5" customHeight="1" x14ac:dyDescent="0.25">
      <c r="A123" s="124">
        <v>6</v>
      </c>
      <c r="B123" s="85" t="s">
        <v>46</v>
      </c>
      <c r="C123" s="84">
        <v>6</v>
      </c>
      <c r="D123" s="83">
        <v>0</v>
      </c>
      <c r="E123" s="83">
        <v>0.2</v>
      </c>
      <c r="F123" s="83">
        <v>0</v>
      </c>
      <c r="G123" s="138" t="s">
        <v>298</v>
      </c>
    </row>
    <row r="124" spans="1:7" ht="44.25" customHeight="1" x14ac:dyDescent="0.25">
      <c r="A124" s="124"/>
      <c r="B124" s="85" t="s">
        <v>149</v>
      </c>
      <c r="C124" s="84">
        <v>0.2</v>
      </c>
      <c r="D124" s="83">
        <v>0</v>
      </c>
      <c r="E124" s="83">
        <v>0</v>
      </c>
      <c r="F124" s="83">
        <v>0</v>
      </c>
      <c r="G124" s="139"/>
    </row>
    <row r="125" spans="1:7" ht="30.75" customHeight="1" x14ac:dyDescent="0.25">
      <c r="A125" s="87">
        <v>7</v>
      </c>
      <c r="B125" s="85" t="s">
        <v>47</v>
      </c>
      <c r="C125" s="83">
        <v>0</v>
      </c>
      <c r="D125" s="83">
        <v>0</v>
      </c>
      <c r="E125" s="83">
        <v>0</v>
      </c>
      <c r="F125" s="83">
        <v>0</v>
      </c>
      <c r="G125" s="97" t="s">
        <v>308</v>
      </c>
    </row>
    <row r="126" spans="1:7" s="10" customFormat="1" x14ac:dyDescent="0.25">
      <c r="A126" s="133">
        <v>8</v>
      </c>
      <c r="B126" s="4" t="s">
        <v>150</v>
      </c>
      <c r="C126" s="88">
        <v>0</v>
      </c>
      <c r="D126" s="88">
        <v>0</v>
      </c>
      <c r="E126" s="90">
        <v>0.74</v>
      </c>
      <c r="F126" s="88">
        <v>0</v>
      </c>
      <c r="G126" s="140" t="s">
        <v>299</v>
      </c>
    </row>
    <row r="127" spans="1:7" s="10" customFormat="1" x14ac:dyDescent="0.25">
      <c r="A127" s="133"/>
      <c r="B127" s="4" t="s">
        <v>151</v>
      </c>
      <c r="C127" s="88">
        <v>0</v>
      </c>
      <c r="D127" s="88">
        <v>0</v>
      </c>
      <c r="E127" s="90">
        <v>0.57999999999999996</v>
      </c>
      <c r="F127" s="88">
        <v>0</v>
      </c>
      <c r="G127" s="141"/>
    </row>
    <row r="128" spans="1:7" s="10" customFormat="1" x14ac:dyDescent="0.25">
      <c r="A128" s="133"/>
      <c r="B128" s="4" t="s">
        <v>152</v>
      </c>
      <c r="C128" s="88">
        <v>0</v>
      </c>
      <c r="D128" s="88">
        <v>0</v>
      </c>
      <c r="E128" s="90">
        <v>0.61</v>
      </c>
      <c r="F128" s="88">
        <v>0</v>
      </c>
      <c r="G128" s="141"/>
    </row>
    <row r="129" spans="1:7" s="10" customFormat="1" ht="19.5" customHeight="1" x14ac:dyDescent="0.25">
      <c r="A129" s="133"/>
      <c r="B129" s="4" t="s">
        <v>153</v>
      </c>
      <c r="C129" s="88">
        <v>0</v>
      </c>
      <c r="D129" s="88">
        <v>0</v>
      </c>
      <c r="E129" s="88">
        <v>0.9</v>
      </c>
      <c r="F129" s="88">
        <v>0</v>
      </c>
      <c r="G129" s="142"/>
    </row>
    <row r="130" spans="1:7" ht="30" x14ac:dyDescent="0.25">
      <c r="A130" s="87">
        <v>9</v>
      </c>
      <c r="B130" s="85" t="s">
        <v>62</v>
      </c>
      <c r="C130" s="84">
        <v>3.9693700000000001</v>
      </c>
      <c r="D130" s="83">
        <v>0</v>
      </c>
      <c r="E130" s="83">
        <v>0</v>
      </c>
      <c r="F130" s="83">
        <v>0</v>
      </c>
      <c r="G130" s="94" t="s">
        <v>300</v>
      </c>
    </row>
    <row r="131" spans="1:7" ht="19.5" customHeight="1" x14ac:dyDescent="0.25">
      <c r="A131" s="124">
        <v>10</v>
      </c>
      <c r="B131" s="85" t="s">
        <v>147</v>
      </c>
      <c r="C131" s="128">
        <v>1.7</v>
      </c>
      <c r="D131" s="125">
        <v>0</v>
      </c>
      <c r="E131" s="125">
        <v>0.4</v>
      </c>
      <c r="F131" s="125">
        <v>0</v>
      </c>
      <c r="G131" s="114" t="s">
        <v>301</v>
      </c>
    </row>
    <row r="132" spans="1:7" ht="19.5" customHeight="1" x14ac:dyDescent="0.25">
      <c r="A132" s="124"/>
      <c r="B132" s="85" t="s">
        <v>148</v>
      </c>
      <c r="C132" s="128"/>
      <c r="D132" s="125"/>
      <c r="E132" s="125"/>
      <c r="F132" s="125"/>
      <c r="G132" s="116"/>
    </row>
    <row r="133" spans="1:7" ht="19.5" customHeight="1" x14ac:dyDescent="0.25">
      <c r="A133" s="124">
        <v>11</v>
      </c>
      <c r="B133" s="85" t="s">
        <v>64</v>
      </c>
      <c r="C133" s="84">
        <v>7.3999999999999996E-2</v>
      </c>
      <c r="D133" s="83">
        <v>0</v>
      </c>
      <c r="E133" s="83">
        <v>0</v>
      </c>
      <c r="F133" s="83">
        <v>0</v>
      </c>
      <c r="G133" s="114" t="s">
        <v>303</v>
      </c>
    </row>
    <row r="134" spans="1:7" ht="19.5" customHeight="1" x14ac:dyDescent="0.25">
      <c r="A134" s="124"/>
      <c r="B134" s="85" t="s">
        <v>217</v>
      </c>
      <c r="C134" s="84">
        <v>0</v>
      </c>
      <c r="D134" s="83">
        <v>0</v>
      </c>
      <c r="E134" s="83">
        <v>0</v>
      </c>
      <c r="F134" s="83">
        <v>0</v>
      </c>
      <c r="G134" s="115"/>
    </row>
    <row r="135" spans="1:7" ht="19.5" customHeight="1" x14ac:dyDescent="0.25">
      <c r="A135" s="124"/>
      <c r="B135" s="85" t="s">
        <v>218</v>
      </c>
      <c r="C135" s="84">
        <v>0</v>
      </c>
      <c r="D135" s="83">
        <v>0</v>
      </c>
      <c r="E135" s="83">
        <v>0</v>
      </c>
      <c r="F135" s="83">
        <v>0</v>
      </c>
      <c r="G135" s="115"/>
    </row>
    <row r="136" spans="1:7" ht="19.5" customHeight="1" x14ac:dyDescent="0.25">
      <c r="A136" s="124"/>
      <c r="B136" s="85" t="s">
        <v>219</v>
      </c>
      <c r="C136" s="84">
        <v>0</v>
      </c>
      <c r="D136" s="83">
        <v>0</v>
      </c>
      <c r="E136" s="83">
        <v>0</v>
      </c>
      <c r="F136" s="83">
        <v>0</v>
      </c>
      <c r="G136" s="115"/>
    </row>
    <row r="137" spans="1:7" ht="19.5" customHeight="1" x14ac:dyDescent="0.25">
      <c r="A137" s="124"/>
      <c r="B137" s="85" t="s">
        <v>220</v>
      </c>
      <c r="C137" s="84">
        <v>0</v>
      </c>
      <c r="D137" s="83">
        <v>0</v>
      </c>
      <c r="E137" s="83">
        <v>0</v>
      </c>
      <c r="F137" s="83">
        <v>0</v>
      </c>
      <c r="G137" s="115"/>
    </row>
    <row r="138" spans="1:7" ht="19.5" customHeight="1" x14ac:dyDescent="0.25">
      <c r="A138" s="124"/>
      <c r="B138" s="85" t="s">
        <v>221</v>
      </c>
      <c r="C138" s="84">
        <v>0</v>
      </c>
      <c r="D138" s="83">
        <v>0</v>
      </c>
      <c r="E138" s="83">
        <v>0</v>
      </c>
      <c r="F138" s="83">
        <v>0</v>
      </c>
      <c r="G138" s="116"/>
    </row>
    <row r="139" spans="1:7" ht="19.5" customHeight="1" x14ac:dyDescent="0.25">
      <c r="A139" s="117">
        <v>12</v>
      </c>
      <c r="B139" s="54" t="s">
        <v>222</v>
      </c>
      <c r="C139" s="14">
        <v>0</v>
      </c>
      <c r="D139" s="14">
        <v>0</v>
      </c>
      <c r="E139" s="11">
        <v>0</v>
      </c>
      <c r="F139" s="59">
        <v>0</v>
      </c>
      <c r="G139" s="114" t="s">
        <v>302</v>
      </c>
    </row>
    <row r="140" spans="1:7" ht="19.5" customHeight="1" x14ac:dyDescent="0.25">
      <c r="A140" s="118"/>
      <c r="B140" s="102" t="s">
        <v>352</v>
      </c>
      <c r="C140" s="14"/>
      <c r="D140" s="14"/>
      <c r="E140" s="11"/>
      <c r="F140" s="101"/>
      <c r="G140" s="115"/>
    </row>
    <row r="141" spans="1:7" ht="20.25" customHeight="1" x14ac:dyDescent="0.25">
      <c r="A141" s="119"/>
      <c r="B141" s="61" t="s">
        <v>223</v>
      </c>
      <c r="C141" s="14">
        <v>0</v>
      </c>
      <c r="D141" s="14">
        <v>0</v>
      </c>
      <c r="E141" s="11">
        <v>0</v>
      </c>
      <c r="F141" s="64">
        <v>0</v>
      </c>
      <c r="G141" s="116"/>
    </row>
    <row r="142" spans="1:7" s="79" customFormat="1" ht="20.25" customHeight="1" x14ac:dyDescent="0.25">
      <c r="A142" s="63">
        <v>13</v>
      </c>
      <c r="B142" s="54" t="s">
        <v>241</v>
      </c>
      <c r="C142" s="57">
        <f>15/1000</f>
        <v>1.4999999999999999E-2</v>
      </c>
      <c r="D142" s="59">
        <v>0</v>
      </c>
      <c r="E142" s="57">
        <v>7.2999999999999995E-2</v>
      </c>
      <c r="F142" s="59">
        <v>0</v>
      </c>
      <c r="G142" s="94" t="s">
        <v>304</v>
      </c>
    </row>
    <row r="143" spans="1:7" s="79" customFormat="1" ht="20.25" customHeight="1" x14ac:dyDescent="0.25">
      <c r="A143" s="63">
        <v>14</v>
      </c>
      <c r="B143" s="54" t="s">
        <v>242</v>
      </c>
      <c r="C143" s="67">
        <v>0</v>
      </c>
      <c r="D143" s="59">
        <v>0</v>
      </c>
      <c r="E143" s="57">
        <v>1.2150000000000001</v>
      </c>
      <c r="F143" s="59">
        <v>0</v>
      </c>
      <c r="G143" s="94" t="s">
        <v>293</v>
      </c>
    </row>
    <row r="144" spans="1:7" s="81" customFormat="1" ht="28.5" customHeight="1" x14ac:dyDescent="0.25">
      <c r="A144" s="71">
        <v>15</v>
      </c>
      <c r="B144" s="74" t="s">
        <v>246</v>
      </c>
      <c r="C144" s="80">
        <v>0</v>
      </c>
      <c r="D144" s="55">
        <v>0</v>
      </c>
      <c r="E144" s="76">
        <v>5.16</v>
      </c>
      <c r="F144" s="73">
        <v>0</v>
      </c>
      <c r="G144" s="93" t="s">
        <v>305</v>
      </c>
    </row>
    <row r="145" spans="1:7" s="81" customFormat="1" ht="20.25" customHeight="1" x14ac:dyDescent="0.25">
      <c r="A145" s="117">
        <v>16</v>
      </c>
      <c r="B145" s="74" t="s">
        <v>247</v>
      </c>
      <c r="C145" s="80">
        <v>0</v>
      </c>
      <c r="D145" s="55">
        <v>0</v>
      </c>
      <c r="E145" s="76">
        <v>0.54</v>
      </c>
      <c r="F145" s="73">
        <v>0</v>
      </c>
      <c r="G145" s="114" t="s">
        <v>306</v>
      </c>
    </row>
    <row r="146" spans="1:7" s="81" customFormat="1" ht="20.25" customHeight="1" x14ac:dyDescent="0.25">
      <c r="A146" s="118"/>
      <c r="B146" s="74" t="s">
        <v>248</v>
      </c>
      <c r="C146" s="80">
        <v>0</v>
      </c>
      <c r="D146" s="55">
        <v>0</v>
      </c>
      <c r="E146" s="76">
        <v>0.14799999999999999</v>
      </c>
      <c r="F146" s="73">
        <v>0</v>
      </c>
      <c r="G146" s="115"/>
    </row>
    <row r="147" spans="1:7" s="81" customFormat="1" ht="20.25" customHeight="1" x14ac:dyDescent="0.25">
      <c r="A147" s="118"/>
      <c r="B147" s="74" t="s">
        <v>249</v>
      </c>
      <c r="C147" s="80">
        <v>1.18</v>
      </c>
      <c r="D147" s="55">
        <v>0</v>
      </c>
      <c r="E147" s="76">
        <v>0.55000000000000004</v>
      </c>
      <c r="F147" s="73">
        <v>0</v>
      </c>
      <c r="G147" s="115"/>
    </row>
    <row r="148" spans="1:7" s="81" customFormat="1" ht="20.25" customHeight="1" x14ac:dyDescent="0.25">
      <c r="A148" s="119"/>
      <c r="B148" s="74" t="s">
        <v>250</v>
      </c>
      <c r="C148" s="56">
        <v>1.605</v>
      </c>
      <c r="D148" s="55">
        <v>0</v>
      </c>
      <c r="E148" s="76">
        <v>0.66500000000000004</v>
      </c>
      <c r="F148" s="73">
        <v>0</v>
      </c>
      <c r="G148" s="116"/>
    </row>
    <row r="149" spans="1:7" s="81" customFormat="1" ht="20.25" customHeight="1" x14ac:dyDescent="0.25">
      <c r="A149" s="117">
        <v>17</v>
      </c>
      <c r="B149" s="82" t="s">
        <v>254</v>
      </c>
      <c r="C149" s="55">
        <v>0</v>
      </c>
      <c r="D149" s="55">
        <v>0</v>
      </c>
      <c r="E149" s="55">
        <v>0</v>
      </c>
      <c r="F149" s="55">
        <v>0</v>
      </c>
      <c r="G149" s="114" t="s">
        <v>292</v>
      </c>
    </row>
    <row r="150" spans="1:7" s="81" customFormat="1" ht="20.25" customHeight="1" x14ac:dyDescent="0.25">
      <c r="A150" s="118"/>
      <c r="B150" s="82" t="s">
        <v>255</v>
      </c>
      <c r="C150" s="55">
        <v>0</v>
      </c>
      <c r="D150" s="55">
        <v>0</v>
      </c>
      <c r="E150" s="55">
        <v>0</v>
      </c>
      <c r="F150" s="55">
        <v>0</v>
      </c>
      <c r="G150" s="115"/>
    </row>
    <row r="151" spans="1:7" s="81" customFormat="1" ht="20.25" customHeight="1" x14ac:dyDescent="0.25">
      <c r="A151" s="119"/>
      <c r="B151" s="82" t="s">
        <v>256</v>
      </c>
      <c r="C151" s="55">
        <v>0</v>
      </c>
      <c r="D151" s="55">
        <v>0</v>
      </c>
      <c r="E151" s="55">
        <v>0</v>
      </c>
      <c r="F151" s="55">
        <v>0</v>
      </c>
      <c r="G151" s="116"/>
    </row>
    <row r="152" spans="1:7" ht="30" x14ac:dyDescent="0.25">
      <c r="A152" s="58">
        <v>18</v>
      </c>
      <c r="B152" s="62" t="s">
        <v>238</v>
      </c>
      <c r="C152" s="56">
        <v>1.2E-2</v>
      </c>
      <c r="D152" s="56">
        <v>5.0759999999999996</v>
      </c>
      <c r="E152" s="65">
        <v>0</v>
      </c>
      <c r="F152" s="65">
        <v>0</v>
      </c>
      <c r="G152" s="98" t="s">
        <v>321</v>
      </c>
    </row>
    <row r="153" spans="1:7" x14ac:dyDescent="0.25">
      <c r="A153" s="117">
        <v>19</v>
      </c>
      <c r="B153" s="54" t="s">
        <v>49</v>
      </c>
      <c r="C153" s="126">
        <v>0.43</v>
      </c>
      <c r="D153" s="114">
        <v>36</v>
      </c>
      <c r="E153" s="114">
        <v>0</v>
      </c>
      <c r="F153" s="125">
        <v>0</v>
      </c>
      <c r="G153" s="114" t="s">
        <v>307</v>
      </c>
    </row>
    <row r="154" spans="1:7" x14ac:dyDescent="0.25">
      <c r="A154" s="119"/>
      <c r="B154" s="54" t="s">
        <v>50</v>
      </c>
      <c r="C154" s="127"/>
      <c r="D154" s="116"/>
      <c r="E154" s="116"/>
      <c r="F154" s="125"/>
      <c r="G154" s="116"/>
    </row>
    <row r="155" spans="1:7" ht="19.5" customHeight="1" x14ac:dyDescent="0.25">
      <c r="A155" s="63">
        <v>21</v>
      </c>
      <c r="B155" s="54" t="s">
        <v>227</v>
      </c>
      <c r="C155" s="16">
        <v>7.0000000000000001E-3</v>
      </c>
      <c r="D155" s="13">
        <v>9</v>
      </c>
      <c r="E155" s="13">
        <v>0</v>
      </c>
      <c r="F155" s="59">
        <v>0</v>
      </c>
      <c r="G155" s="99" t="s">
        <v>323</v>
      </c>
    </row>
    <row r="156" spans="1:7" ht="34.5" customHeight="1" x14ac:dyDescent="0.25">
      <c r="A156" s="63">
        <v>22</v>
      </c>
      <c r="B156" s="54" t="s">
        <v>146</v>
      </c>
      <c r="C156" s="15">
        <v>0.01</v>
      </c>
      <c r="D156" s="13">
        <v>5</v>
      </c>
      <c r="E156" s="13">
        <v>0</v>
      </c>
      <c r="F156" s="59">
        <v>0</v>
      </c>
      <c r="G156" s="99" t="s">
        <v>314</v>
      </c>
    </row>
    <row r="157" spans="1:7" ht="19.5" customHeight="1" x14ac:dyDescent="0.25">
      <c r="A157" s="63">
        <v>23</v>
      </c>
      <c r="B157" s="54" t="s">
        <v>6</v>
      </c>
      <c r="C157" s="13">
        <v>0</v>
      </c>
      <c r="D157" s="13">
        <v>4</v>
      </c>
      <c r="E157" s="13">
        <v>0</v>
      </c>
      <c r="F157" s="59">
        <v>0</v>
      </c>
      <c r="G157" s="114" t="s">
        <v>313</v>
      </c>
    </row>
    <row r="158" spans="1:7" ht="19.5" customHeight="1" x14ac:dyDescent="0.25">
      <c r="A158" s="63">
        <v>24</v>
      </c>
      <c r="B158" s="54" t="s">
        <v>54</v>
      </c>
      <c r="C158" s="15">
        <v>0.23</v>
      </c>
      <c r="D158" s="13">
        <v>2</v>
      </c>
      <c r="E158" s="13">
        <v>0</v>
      </c>
      <c r="F158" s="59">
        <v>0</v>
      </c>
      <c r="G158" s="116"/>
    </row>
    <row r="159" spans="1:7" ht="30" x14ac:dyDescent="0.25">
      <c r="A159" s="63">
        <v>25</v>
      </c>
      <c r="B159" s="4" t="s">
        <v>243</v>
      </c>
      <c r="C159" s="70">
        <v>0.02</v>
      </c>
      <c r="D159" s="70">
        <v>3.24</v>
      </c>
      <c r="E159" s="69">
        <v>0</v>
      </c>
      <c r="F159" s="66">
        <v>0</v>
      </c>
      <c r="G159" s="100" t="s">
        <v>319</v>
      </c>
    </row>
    <row r="160" spans="1:7" ht="19.5" customHeight="1" x14ac:dyDescent="0.25">
      <c r="A160" s="63">
        <v>26</v>
      </c>
      <c r="B160" s="54" t="s">
        <v>48</v>
      </c>
      <c r="C160" s="13">
        <v>1.3</v>
      </c>
      <c r="D160" s="13">
        <v>10</v>
      </c>
      <c r="E160" s="13">
        <v>0</v>
      </c>
      <c r="F160" s="59">
        <v>0</v>
      </c>
      <c r="G160" s="99" t="s">
        <v>322</v>
      </c>
    </row>
    <row r="161" spans="1:7" ht="15" customHeight="1" x14ac:dyDescent="0.25">
      <c r="A161" s="117">
        <v>27</v>
      </c>
      <c r="B161" s="54" t="s">
        <v>55</v>
      </c>
      <c r="C161" s="125">
        <v>1</v>
      </c>
      <c r="D161" s="122">
        <v>3.2810000000000001</v>
      </c>
      <c r="E161" s="114">
        <v>0</v>
      </c>
      <c r="F161" s="125">
        <v>0</v>
      </c>
      <c r="G161" s="114" t="s">
        <v>320</v>
      </c>
    </row>
    <row r="162" spans="1:7" x14ac:dyDescent="0.25">
      <c r="A162" s="118"/>
      <c r="B162" s="54" t="s">
        <v>56</v>
      </c>
      <c r="C162" s="125"/>
      <c r="D162" s="123"/>
      <c r="E162" s="115"/>
      <c r="F162" s="125"/>
      <c r="G162" s="115"/>
    </row>
    <row r="163" spans="1:7" x14ac:dyDescent="0.25">
      <c r="A163" s="119"/>
      <c r="B163" s="54" t="s">
        <v>57</v>
      </c>
      <c r="C163" s="68">
        <v>0.25</v>
      </c>
      <c r="D163" s="60">
        <v>2.7109999999999999</v>
      </c>
      <c r="E163" s="116"/>
      <c r="F163" s="125"/>
      <c r="G163" s="116"/>
    </row>
    <row r="164" spans="1:7" ht="29.25" customHeight="1" x14ac:dyDescent="0.25">
      <c r="A164" s="63">
        <v>29</v>
      </c>
      <c r="B164" s="54" t="s">
        <v>58</v>
      </c>
      <c r="C164" s="13">
        <v>0.6</v>
      </c>
      <c r="D164" s="13">
        <v>13.2</v>
      </c>
      <c r="E164" s="13">
        <v>0</v>
      </c>
      <c r="F164" s="59">
        <v>0</v>
      </c>
      <c r="G164" s="99" t="s">
        <v>317</v>
      </c>
    </row>
    <row r="165" spans="1:7" ht="28.5" customHeight="1" x14ac:dyDescent="0.25">
      <c r="A165" s="63">
        <v>30</v>
      </c>
      <c r="B165" s="54" t="s">
        <v>60</v>
      </c>
      <c r="C165" s="15">
        <v>0.25</v>
      </c>
      <c r="D165" s="13">
        <v>12.2</v>
      </c>
      <c r="E165" s="13">
        <v>0</v>
      </c>
      <c r="F165" s="59">
        <v>0</v>
      </c>
      <c r="G165" s="99" t="s">
        <v>315</v>
      </c>
    </row>
    <row r="166" spans="1:7" ht="28.5" customHeight="1" x14ac:dyDescent="0.25">
      <c r="A166" s="63">
        <v>31</v>
      </c>
      <c r="B166" s="54" t="s">
        <v>59</v>
      </c>
      <c r="C166" s="13">
        <v>0.5</v>
      </c>
      <c r="D166" s="13">
        <v>5</v>
      </c>
      <c r="E166" s="13">
        <v>0</v>
      </c>
      <c r="F166" s="59">
        <v>0</v>
      </c>
      <c r="G166" s="99" t="s">
        <v>318</v>
      </c>
    </row>
    <row r="167" spans="1:7" ht="18" customHeight="1" x14ac:dyDescent="0.25">
      <c r="A167" s="75">
        <v>32</v>
      </c>
      <c r="B167" s="78" t="s">
        <v>251</v>
      </c>
      <c r="C167" s="15">
        <v>0.04</v>
      </c>
      <c r="D167" s="13">
        <v>4</v>
      </c>
      <c r="E167" s="13">
        <v>0</v>
      </c>
      <c r="F167" s="72">
        <v>0</v>
      </c>
      <c r="G167" s="99" t="s">
        <v>312</v>
      </c>
    </row>
    <row r="168" spans="1:7" ht="18" customHeight="1" x14ac:dyDescent="0.25">
      <c r="A168" s="117">
        <v>33</v>
      </c>
      <c r="B168" s="78" t="s">
        <v>252</v>
      </c>
      <c r="C168" s="15">
        <v>0.01</v>
      </c>
      <c r="D168" s="13">
        <v>16</v>
      </c>
      <c r="E168" s="13">
        <v>0</v>
      </c>
      <c r="F168" s="72">
        <v>0</v>
      </c>
      <c r="G168" s="114" t="s">
        <v>311</v>
      </c>
    </row>
    <row r="169" spans="1:7" ht="18" customHeight="1" x14ac:dyDescent="0.25">
      <c r="A169" s="119"/>
      <c r="B169" s="78" t="s">
        <v>253</v>
      </c>
      <c r="C169" s="16">
        <v>1.4999999999999999E-2</v>
      </c>
      <c r="D169" s="13">
        <v>15.5</v>
      </c>
      <c r="E169" s="13">
        <v>0</v>
      </c>
      <c r="F169" s="72">
        <v>0</v>
      </c>
      <c r="G169" s="116"/>
    </row>
    <row r="170" spans="1:7" ht="31.5" customHeight="1" x14ac:dyDescent="0.25">
      <c r="A170" s="63">
        <v>34</v>
      </c>
      <c r="B170" s="54" t="s">
        <v>61</v>
      </c>
      <c r="C170" s="16">
        <v>0.185</v>
      </c>
      <c r="D170" s="13">
        <v>4.5</v>
      </c>
      <c r="E170" s="13">
        <v>0</v>
      </c>
      <c r="F170" s="59">
        <v>0</v>
      </c>
      <c r="G170" s="99" t="s">
        <v>316</v>
      </c>
    </row>
    <row r="171" spans="1:7" ht="31.5" customHeight="1" x14ac:dyDescent="0.25">
      <c r="A171" s="109"/>
      <c r="B171" s="103" t="s">
        <v>324</v>
      </c>
      <c r="C171" s="57"/>
      <c r="D171" s="105"/>
      <c r="E171" s="105"/>
      <c r="F171" s="105"/>
      <c r="G171" s="105" t="s">
        <v>347</v>
      </c>
    </row>
    <row r="172" spans="1:7" ht="31.5" customHeight="1" x14ac:dyDescent="0.25">
      <c r="A172" s="109"/>
      <c r="B172" s="103" t="s">
        <v>325</v>
      </c>
      <c r="C172" s="57"/>
      <c r="D172" s="105"/>
      <c r="E172" s="105"/>
      <c r="F172" s="105"/>
      <c r="G172" s="105" t="s">
        <v>347</v>
      </c>
    </row>
    <row r="173" spans="1:7" ht="31.5" customHeight="1" x14ac:dyDescent="0.25">
      <c r="A173" s="109"/>
      <c r="B173" s="103" t="s">
        <v>326</v>
      </c>
      <c r="C173" s="57"/>
      <c r="D173" s="105"/>
      <c r="E173" s="105"/>
      <c r="F173" s="105"/>
      <c r="G173" s="105" t="s">
        <v>348</v>
      </c>
    </row>
    <row r="174" spans="1:7" ht="31.5" customHeight="1" x14ac:dyDescent="0.25">
      <c r="A174" s="109"/>
      <c r="B174" s="112" t="s">
        <v>327</v>
      </c>
      <c r="C174" s="57"/>
      <c r="D174" s="105"/>
      <c r="E174" s="105"/>
      <c r="F174" s="105"/>
      <c r="G174" s="105" t="s">
        <v>348</v>
      </c>
    </row>
    <row r="175" spans="1:7" ht="31.5" customHeight="1" x14ac:dyDescent="0.25">
      <c r="A175" s="109"/>
      <c r="B175" s="106" t="s">
        <v>328</v>
      </c>
      <c r="C175" s="57"/>
      <c r="D175" s="105"/>
      <c r="E175" s="105"/>
      <c r="F175" s="105"/>
      <c r="G175" s="105" t="s">
        <v>361</v>
      </c>
    </row>
    <row r="176" spans="1:7" ht="31.5" customHeight="1" x14ac:dyDescent="0.25">
      <c r="A176" s="109"/>
      <c r="B176" s="106" t="s">
        <v>329</v>
      </c>
      <c r="C176" s="57"/>
      <c r="D176" s="105"/>
      <c r="E176" s="105"/>
      <c r="F176" s="105"/>
      <c r="G176" s="105" t="s">
        <v>362</v>
      </c>
    </row>
    <row r="177" spans="1:7" ht="31.5" customHeight="1" x14ac:dyDescent="0.25">
      <c r="A177" s="109"/>
      <c r="B177" s="106" t="s">
        <v>330</v>
      </c>
      <c r="C177" s="57"/>
      <c r="D177" s="105"/>
      <c r="E177" s="105"/>
      <c r="F177" s="105"/>
      <c r="G177" s="105" t="s">
        <v>363</v>
      </c>
    </row>
    <row r="178" spans="1:7" ht="31.5" customHeight="1" x14ac:dyDescent="0.25">
      <c r="A178" s="109"/>
      <c r="B178" s="106" t="s">
        <v>331</v>
      </c>
      <c r="C178" s="57"/>
      <c r="D178" s="105"/>
      <c r="E178" s="105"/>
      <c r="F178" s="105"/>
      <c r="G178" s="105" t="s">
        <v>362</v>
      </c>
    </row>
    <row r="179" spans="1:7" ht="31.5" customHeight="1" x14ac:dyDescent="0.25">
      <c r="A179" s="109"/>
      <c r="B179" s="106" t="s">
        <v>332</v>
      </c>
      <c r="C179" s="57"/>
      <c r="D179" s="105"/>
      <c r="E179" s="105"/>
      <c r="F179" s="105"/>
      <c r="G179" s="105" t="s">
        <v>364</v>
      </c>
    </row>
    <row r="180" spans="1:7" ht="31.5" customHeight="1" x14ac:dyDescent="0.25">
      <c r="A180" s="109"/>
      <c r="B180" s="106" t="s">
        <v>333</v>
      </c>
      <c r="C180" s="57"/>
      <c r="D180" s="105"/>
      <c r="E180" s="105"/>
      <c r="F180" s="105"/>
      <c r="G180" s="105" t="s">
        <v>351</v>
      </c>
    </row>
    <row r="181" spans="1:7" ht="31.5" customHeight="1" x14ac:dyDescent="0.25">
      <c r="A181" s="109"/>
      <c r="B181" s="106" t="s">
        <v>334</v>
      </c>
      <c r="C181" s="57"/>
      <c r="D181" s="105"/>
      <c r="E181" s="105"/>
      <c r="F181" s="105"/>
      <c r="G181" s="105" t="s">
        <v>349</v>
      </c>
    </row>
    <row r="182" spans="1:7" ht="31.5" customHeight="1" x14ac:dyDescent="0.25">
      <c r="A182" s="109"/>
      <c r="B182" s="106" t="s">
        <v>335</v>
      </c>
      <c r="C182" s="57"/>
      <c r="D182" s="105"/>
      <c r="E182" s="105"/>
      <c r="F182" s="105"/>
      <c r="G182" s="105" t="s">
        <v>350</v>
      </c>
    </row>
    <row r="183" spans="1:7" ht="31.5" customHeight="1" x14ac:dyDescent="0.25">
      <c r="A183" s="109"/>
      <c r="B183" s="106" t="s">
        <v>336</v>
      </c>
      <c r="C183" s="57"/>
      <c r="D183" s="105"/>
      <c r="E183" s="105"/>
      <c r="F183" s="105"/>
      <c r="G183" s="105" t="s">
        <v>353</v>
      </c>
    </row>
    <row r="184" spans="1:7" ht="31.5" customHeight="1" x14ac:dyDescent="0.25">
      <c r="A184" s="117"/>
      <c r="B184" s="106" t="s">
        <v>337</v>
      </c>
      <c r="C184" s="57"/>
      <c r="D184" s="105"/>
      <c r="E184" s="105"/>
      <c r="F184" s="105"/>
      <c r="G184" s="114" t="s">
        <v>354</v>
      </c>
    </row>
    <row r="185" spans="1:7" ht="31.5" customHeight="1" x14ac:dyDescent="0.25">
      <c r="A185" s="118"/>
      <c r="B185" s="106" t="s">
        <v>338</v>
      </c>
      <c r="C185" s="57"/>
      <c r="D185" s="105"/>
      <c r="E185" s="105"/>
      <c r="F185" s="105"/>
      <c r="G185" s="115"/>
    </row>
    <row r="186" spans="1:7" ht="31.5" customHeight="1" x14ac:dyDescent="0.25">
      <c r="A186" s="118"/>
      <c r="B186" s="106" t="s">
        <v>339</v>
      </c>
      <c r="C186" s="57"/>
      <c r="D186" s="105"/>
      <c r="E186" s="105"/>
      <c r="F186" s="105"/>
      <c r="G186" s="115"/>
    </row>
    <row r="187" spans="1:7" ht="31.5" customHeight="1" x14ac:dyDescent="0.25">
      <c r="A187" s="118"/>
      <c r="B187" s="106" t="s">
        <v>340</v>
      </c>
      <c r="C187" s="57"/>
      <c r="D187" s="105"/>
      <c r="E187" s="105"/>
      <c r="F187" s="105"/>
      <c r="G187" s="115"/>
    </row>
    <row r="188" spans="1:7" ht="31.5" customHeight="1" x14ac:dyDescent="0.25">
      <c r="A188" s="118"/>
      <c r="B188" s="17" t="s">
        <v>341</v>
      </c>
      <c r="C188" s="57"/>
      <c r="D188" s="105"/>
      <c r="E188" s="105"/>
      <c r="F188" s="105"/>
      <c r="G188" s="115"/>
    </row>
    <row r="189" spans="1:7" ht="31.5" customHeight="1" x14ac:dyDescent="0.25">
      <c r="A189" s="118"/>
      <c r="B189" s="106" t="s">
        <v>342</v>
      </c>
      <c r="C189" s="57"/>
      <c r="D189" s="105"/>
      <c r="E189" s="105"/>
      <c r="F189" s="105"/>
      <c r="G189" s="115"/>
    </row>
    <row r="190" spans="1:7" ht="31.5" customHeight="1" x14ac:dyDescent="0.25">
      <c r="A190" s="118"/>
      <c r="B190" s="106" t="s">
        <v>343</v>
      </c>
      <c r="C190" s="57"/>
      <c r="D190" s="105"/>
      <c r="E190" s="105"/>
      <c r="F190" s="105"/>
      <c r="G190" s="115"/>
    </row>
    <row r="191" spans="1:7" ht="31.5" customHeight="1" x14ac:dyDescent="0.25">
      <c r="A191" s="118"/>
      <c r="B191" s="106" t="s">
        <v>344</v>
      </c>
      <c r="C191" s="57"/>
      <c r="D191" s="105"/>
      <c r="E191" s="105"/>
      <c r="F191" s="105"/>
      <c r="G191" s="115"/>
    </row>
    <row r="192" spans="1:7" ht="31.5" customHeight="1" x14ac:dyDescent="0.25">
      <c r="A192" s="118"/>
      <c r="B192" s="106" t="s">
        <v>345</v>
      </c>
      <c r="C192" s="57"/>
      <c r="D192" s="105"/>
      <c r="E192" s="105"/>
      <c r="F192" s="105"/>
      <c r="G192" s="115"/>
    </row>
    <row r="193" spans="1:7" ht="31.5" customHeight="1" x14ac:dyDescent="0.25">
      <c r="A193" s="119"/>
      <c r="B193" s="106" t="s">
        <v>346</v>
      </c>
      <c r="C193" s="57"/>
      <c r="D193" s="105"/>
      <c r="E193" s="105"/>
      <c r="F193" s="105"/>
      <c r="G193" s="116"/>
    </row>
    <row r="194" spans="1:7" ht="31.5" customHeight="1" x14ac:dyDescent="0.25">
      <c r="A194" s="104"/>
      <c r="B194" s="110" t="s">
        <v>355</v>
      </c>
      <c r="C194" s="57"/>
      <c r="D194" s="105"/>
      <c r="E194" s="105"/>
      <c r="F194" s="111"/>
      <c r="G194" s="108" t="s">
        <v>356</v>
      </c>
    </row>
    <row r="195" spans="1:7" ht="31.5" customHeight="1" x14ac:dyDescent="0.25">
      <c r="A195" s="109"/>
      <c r="B195" s="103" t="s">
        <v>357</v>
      </c>
      <c r="C195" s="57"/>
      <c r="D195" s="105"/>
      <c r="E195" s="105"/>
      <c r="F195" s="111"/>
      <c r="G195" s="108" t="s">
        <v>358</v>
      </c>
    </row>
    <row r="196" spans="1:7" ht="31.5" customHeight="1" x14ac:dyDescent="0.25">
      <c r="A196" s="109"/>
      <c r="B196" s="113" t="s">
        <v>359</v>
      </c>
      <c r="C196" s="57"/>
      <c r="D196" s="105"/>
      <c r="E196" s="105"/>
      <c r="F196" s="111"/>
      <c r="G196" s="108" t="s">
        <v>360</v>
      </c>
    </row>
    <row r="197" spans="1:7" ht="18" customHeight="1" x14ac:dyDescent="0.25">
      <c r="A197" s="136" t="s">
        <v>1</v>
      </c>
      <c r="B197" s="137"/>
      <c r="C197" s="6">
        <f>SUM(C7:C170)</f>
        <v>46.773369999999993</v>
      </c>
      <c r="D197" s="6">
        <f>SUM(D7:D170)</f>
        <v>157.708</v>
      </c>
      <c r="E197" s="6">
        <f>SUM(E7:E170)</f>
        <v>57.377000000000002</v>
      </c>
      <c r="F197" s="107">
        <f>SUM(F7:F170)</f>
        <v>0</v>
      </c>
      <c r="G197" s="107"/>
    </row>
    <row r="198" spans="1:7" s="8" customFormat="1" x14ac:dyDescent="0.25">
      <c r="G198" s="7"/>
    </row>
    <row r="202" spans="1:7" s="18" customFormat="1" ht="20.25" x14ac:dyDescent="0.3">
      <c r="A202" s="18" t="s">
        <v>234</v>
      </c>
      <c r="F202" s="18" t="s">
        <v>235</v>
      </c>
      <c r="G202" s="19"/>
    </row>
  </sheetData>
  <mergeCells count="66">
    <mergeCell ref="G161:G163"/>
    <mergeCell ref="G168:G169"/>
    <mergeCell ref="G157:G158"/>
    <mergeCell ref="G139:G141"/>
    <mergeCell ref="G133:G138"/>
    <mergeCell ref="G153:G154"/>
    <mergeCell ref="G40:G42"/>
    <mergeCell ref="G59:G62"/>
    <mergeCell ref="G66:G67"/>
    <mergeCell ref="G69:G71"/>
    <mergeCell ref="G72:G73"/>
    <mergeCell ref="G74:G79"/>
    <mergeCell ref="G26:G27"/>
    <mergeCell ref="G80:G84"/>
    <mergeCell ref="G85:G104"/>
    <mergeCell ref="G105:G107"/>
    <mergeCell ref="G108:G110"/>
    <mergeCell ref="G29:G30"/>
    <mergeCell ref="E131:E132"/>
    <mergeCell ref="G64:G65"/>
    <mergeCell ref="A197:B197"/>
    <mergeCell ref="A139:A141"/>
    <mergeCell ref="D153:D154"/>
    <mergeCell ref="C161:C162"/>
    <mergeCell ref="A168:A169"/>
    <mergeCell ref="A149:A151"/>
    <mergeCell ref="A153:A154"/>
    <mergeCell ref="A131:A132"/>
    <mergeCell ref="G113:G114"/>
    <mergeCell ref="G149:G151"/>
    <mergeCell ref="G117:G121"/>
    <mergeCell ref="G123:G124"/>
    <mergeCell ref="G126:G129"/>
    <mergeCell ref="G131:G132"/>
    <mergeCell ref="G145:G148"/>
    <mergeCell ref="G8:G9"/>
    <mergeCell ref="A7:A38"/>
    <mergeCell ref="A39:A86"/>
    <mergeCell ref="A87:A114"/>
    <mergeCell ref="G54:G58"/>
    <mergeCell ref="G47:G53"/>
    <mergeCell ref="A117:A121"/>
    <mergeCell ref="A126:A129"/>
    <mergeCell ref="G15:G18"/>
    <mergeCell ref="D72:D73"/>
    <mergeCell ref="C54:C58"/>
    <mergeCell ref="D54:D58"/>
    <mergeCell ref="E54:E58"/>
    <mergeCell ref="C108:C110"/>
    <mergeCell ref="F131:F132"/>
    <mergeCell ref="G184:G193"/>
    <mergeCell ref="A184:A193"/>
    <mergeCell ref="A1:G5"/>
    <mergeCell ref="A145:A148"/>
    <mergeCell ref="D161:D162"/>
    <mergeCell ref="A161:A163"/>
    <mergeCell ref="A133:A138"/>
    <mergeCell ref="D131:D132"/>
    <mergeCell ref="A123:A124"/>
    <mergeCell ref="F161:F163"/>
    <mergeCell ref="E161:E163"/>
    <mergeCell ref="C153:C154"/>
    <mergeCell ref="E153:E154"/>
    <mergeCell ref="F153:F154"/>
    <mergeCell ref="C131:C132"/>
    <mergeCell ref="E85:E104"/>
  </mergeCells>
  <printOptions horizontalCentered="1"/>
  <pageMargins left="0.19685039370078741" right="0.19685039370078741" top="0.39370078740157483" bottom="0.19685039370078741" header="0.31496062992125984" footer="0.31496062992125984"/>
  <pageSetup paperSize="9" scale="50" orientation="landscape" r:id="rId1"/>
  <rowBreaks count="3" manualBreakCount="3">
    <brk id="46" max="6" man="1"/>
    <brk id="112" max="6" man="1"/>
    <brk id="16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E51"/>
  <sheetViews>
    <sheetView view="pageBreakPreview" topLeftCell="A34" zoomScale="90" zoomScaleNormal="100" zoomScaleSheetLayoutView="90" workbookViewId="0">
      <selection activeCell="E49" sqref="E49"/>
    </sheetView>
  </sheetViews>
  <sheetFormatPr defaultRowHeight="15" x14ac:dyDescent="0.25"/>
  <cols>
    <col min="1" max="1" width="17.140625" style="22" customWidth="1"/>
    <col min="2" max="2" width="13.85546875" style="22" customWidth="1"/>
    <col min="3" max="3" width="10.7109375" style="22" customWidth="1"/>
    <col min="4" max="4" width="11.140625" style="22" customWidth="1"/>
    <col min="5" max="7" width="11.140625" style="1" customWidth="1"/>
    <col min="8" max="16384" width="9.140625" style="22"/>
  </cols>
  <sheetData>
    <row r="1" spans="1:83" s="21" customFormat="1" ht="53.25" customHeight="1" x14ac:dyDescent="0.25">
      <c r="A1" s="144" t="s">
        <v>236</v>
      </c>
      <c r="B1" s="144"/>
      <c r="C1" s="144"/>
      <c r="D1" s="144"/>
      <c r="E1" s="144"/>
      <c r="F1" s="144"/>
      <c r="G1" s="144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</row>
    <row r="3" spans="1:83" ht="15" customHeight="1" x14ac:dyDescent="0.25">
      <c r="A3" s="148" t="s">
        <v>66</v>
      </c>
      <c r="B3" s="149" t="s">
        <v>67</v>
      </c>
      <c r="C3" s="149" t="s">
        <v>68</v>
      </c>
      <c r="D3" s="150" t="s">
        <v>69</v>
      </c>
      <c r="E3" s="146" t="s">
        <v>239</v>
      </c>
      <c r="F3" s="146"/>
      <c r="G3" s="146"/>
    </row>
    <row r="4" spans="1:83" ht="60.75" customHeight="1" x14ac:dyDescent="0.25">
      <c r="A4" s="148"/>
      <c r="B4" s="149"/>
      <c r="C4" s="149"/>
      <c r="D4" s="150"/>
      <c r="E4" s="23" t="s">
        <v>70</v>
      </c>
      <c r="F4" s="23" t="s">
        <v>71</v>
      </c>
      <c r="G4" s="23" t="s">
        <v>72</v>
      </c>
    </row>
    <row r="5" spans="1:83" x14ac:dyDescent="0.25">
      <c r="A5" s="148"/>
      <c r="B5" s="149"/>
      <c r="C5" s="149"/>
      <c r="D5" s="150"/>
      <c r="E5" s="23" t="s">
        <v>73</v>
      </c>
      <c r="F5" s="23" t="s">
        <v>74</v>
      </c>
      <c r="G5" s="23" t="s">
        <v>75</v>
      </c>
    </row>
    <row r="6" spans="1:83" x14ac:dyDescent="0.25">
      <c r="A6" s="24" t="s">
        <v>76</v>
      </c>
      <c r="B6" s="24" t="s">
        <v>77</v>
      </c>
      <c r="C6" s="24" t="s">
        <v>78</v>
      </c>
      <c r="D6" s="24" t="s">
        <v>79</v>
      </c>
      <c r="E6" s="25" t="s">
        <v>143</v>
      </c>
      <c r="F6" s="25" t="s">
        <v>144</v>
      </c>
      <c r="G6" s="25" t="s">
        <v>145</v>
      </c>
    </row>
    <row r="7" spans="1:83" ht="18" customHeight="1" x14ac:dyDescent="0.25">
      <c r="A7" s="145" t="s">
        <v>80</v>
      </c>
      <c r="B7" s="147" t="s">
        <v>81</v>
      </c>
      <c r="C7" s="147">
        <v>1</v>
      </c>
      <c r="D7" s="26" t="s">
        <v>82</v>
      </c>
      <c r="E7" s="27">
        <v>400</v>
      </c>
      <c r="F7" s="28"/>
      <c r="G7" s="29">
        <f t="shared" ref="G7:G24" si="0">E7*F7/100</f>
        <v>0</v>
      </c>
    </row>
    <row r="8" spans="1:83" ht="18" customHeight="1" x14ac:dyDescent="0.25">
      <c r="A8" s="145"/>
      <c r="B8" s="147"/>
      <c r="C8" s="147"/>
      <c r="D8" s="26" t="s">
        <v>83</v>
      </c>
      <c r="E8" s="27">
        <v>300</v>
      </c>
      <c r="F8" s="28"/>
      <c r="G8" s="29">
        <f t="shared" si="0"/>
        <v>0</v>
      </c>
    </row>
    <row r="9" spans="1:83" ht="18" customHeight="1" x14ac:dyDescent="0.25">
      <c r="A9" s="145"/>
      <c r="B9" s="147" t="s">
        <v>84</v>
      </c>
      <c r="C9" s="147" t="s">
        <v>85</v>
      </c>
      <c r="D9" s="26" t="s">
        <v>82</v>
      </c>
      <c r="E9" s="27">
        <v>230</v>
      </c>
      <c r="F9" s="28"/>
      <c r="G9" s="29">
        <f t="shared" si="0"/>
        <v>0</v>
      </c>
    </row>
    <row r="10" spans="1:83" ht="18" customHeight="1" x14ac:dyDescent="0.25">
      <c r="A10" s="145"/>
      <c r="B10" s="147"/>
      <c r="C10" s="147"/>
      <c r="D10" s="26" t="s">
        <v>83</v>
      </c>
      <c r="E10" s="27">
        <v>170</v>
      </c>
      <c r="F10" s="28"/>
      <c r="G10" s="29">
        <f t="shared" si="0"/>
        <v>0</v>
      </c>
    </row>
    <row r="11" spans="1:83" ht="18" customHeight="1" x14ac:dyDescent="0.25">
      <c r="A11" s="145"/>
      <c r="B11" s="147"/>
      <c r="C11" s="147" t="s">
        <v>86</v>
      </c>
      <c r="D11" s="26" t="s">
        <v>82</v>
      </c>
      <c r="E11" s="27">
        <v>290</v>
      </c>
      <c r="F11" s="28"/>
      <c r="G11" s="29">
        <f t="shared" si="0"/>
        <v>0</v>
      </c>
    </row>
    <row r="12" spans="1:83" ht="18" customHeight="1" x14ac:dyDescent="0.25">
      <c r="A12" s="145"/>
      <c r="B12" s="147"/>
      <c r="C12" s="147"/>
      <c r="D12" s="26" t="s">
        <v>83</v>
      </c>
      <c r="E12" s="27">
        <v>210</v>
      </c>
      <c r="F12" s="28"/>
      <c r="G12" s="29">
        <f t="shared" si="0"/>
        <v>0</v>
      </c>
    </row>
    <row r="13" spans="1:83" ht="18" customHeight="1" x14ac:dyDescent="0.25">
      <c r="A13" s="145"/>
      <c r="B13" s="145">
        <v>220</v>
      </c>
      <c r="C13" s="145">
        <v>1</v>
      </c>
      <c r="D13" s="26" t="s">
        <v>87</v>
      </c>
      <c r="E13" s="27">
        <v>260</v>
      </c>
      <c r="F13" s="28"/>
      <c r="G13" s="29">
        <f t="shared" si="0"/>
        <v>0</v>
      </c>
    </row>
    <row r="14" spans="1:83" ht="18" customHeight="1" x14ac:dyDescent="0.25">
      <c r="A14" s="145"/>
      <c r="B14" s="145"/>
      <c r="C14" s="145"/>
      <c r="D14" s="26" t="s">
        <v>82</v>
      </c>
      <c r="E14" s="27">
        <v>210</v>
      </c>
      <c r="F14" s="28"/>
      <c r="G14" s="29">
        <f t="shared" si="0"/>
        <v>0</v>
      </c>
    </row>
    <row r="15" spans="1:83" ht="18" customHeight="1" x14ac:dyDescent="0.25">
      <c r="A15" s="145"/>
      <c r="B15" s="145"/>
      <c r="C15" s="145"/>
      <c r="D15" s="26" t="s">
        <v>83</v>
      </c>
      <c r="E15" s="27">
        <v>140</v>
      </c>
      <c r="F15" s="28"/>
      <c r="G15" s="29">
        <f t="shared" si="0"/>
        <v>0</v>
      </c>
    </row>
    <row r="16" spans="1:83" ht="18" customHeight="1" x14ac:dyDescent="0.25">
      <c r="A16" s="145"/>
      <c r="B16" s="145"/>
      <c r="C16" s="145">
        <v>2</v>
      </c>
      <c r="D16" s="26" t="s">
        <v>82</v>
      </c>
      <c r="E16" s="27">
        <v>270</v>
      </c>
      <c r="F16" s="28"/>
      <c r="G16" s="29">
        <f t="shared" si="0"/>
        <v>0</v>
      </c>
    </row>
    <row r="17" spans="1:7" ht="18" customHeight="1" x14ac:dyDescent="0.25">
      <c r="A17" s="145"/>
      <c r="B17" s="145"/>
      <c r="C17" s="145"/>
      <c r="D17" s="26" t="s">
        <v>83</v>
      </c>
      <c r="E17" s="27">
        <v>180</v>
      </c>
      <c r="F17" s="28"/>
      <c r="G17" s="29">
        <f t="shared" si="0"/>
        <v>0</v>
      </c>
    </row>
    <row r="18" spans="1:7" ht="18" customHeight="1" x14ac:dyDescent="0.25">
      <c r="A18" s="145"/>
      <c r="B18" s="145" t="s">
        <v>88</v>
      </c>
      <c r="C18" s="145">
        <v>1</v>
      </c>
      <c r="D18" s="26" t="s">
        <v>87</v>
      </c>
      <c r="E18" s="27">
        <v>180</v>
      </c>
      <c r="F18" s="28"/>
      <c r="G18" s="29">
        <f t="shared" si="0"/>
        <v>0</v>
      </c>
    </row>
    <row r="19" spans="1:7" ht="18" customHeight="1" x14ac:dyDescent="0.25">
      <c r="A19" s="145"/>
      <c r="B19" s="145"/>
      <c r="C19" s="145"/>
      <c r="D19" s="26" t="s">
        <v>82</v>
      </c>
      <c r="E19" s="27">
        <v>160</v>
      </c>
      <c r="F19" s="28"/>
      <c r="G19" s="29">
        <f t="shared" si="0"/>
        <v>0</v>
      </c>
    </row>
    <row r="20" spans="1:7" ht="18" customHeight="1" x14ac:dyDescent="0.25">
      <c r="A20" s="145"/>
      <c r="B20" s="145"/>
      <c r="C20" s="145"/>
      <c r="D20" s="26" t="s">
        <v>83</v>
      </c>
      <c r="E20" s="27">
        <v>130</v>
      </c>
      <c r="F20" s="28"/>
      <c r="G20" s="29">
        <f t="shared" si="0"/>
        <v>0</v>
      </c>
    </row>
    <row r="21" spans="1:7" ht="18" customHeight="1" x14ac:dyDescent="0.25">
      <c r="A21" s="145"/>
      <c r="B21" s="145"/>
      <c r="C21" s="145">
        <v>2</v>
      </c>
      <c r="D21" s="26" t="s">
        <v>82</v>
      </c>
      <c r="E21" s="27">
        <v>190</v>
      </c>
      <c r="F21" s="28"/>
      <c r="G21" s="29">
        <f t="shared" si="0"/>
        <v>0</v>
      </c>
    </row>
    <row r="22" spans="1:7" ht="18" customHeight="1" x14ac:dyDescent="0.25">
      <c r="A22" s="145"/>
      <c r="B22" s="145"/>
      <c r="C22" s="145"/>
      <c r="D22" s="26" t="s">
        <v>83</v>
      </c>
      <c r="E22" s="27">
        <v>160</v>
      </c>
      <c r="F22" s="28"/>
      <c r="G22" s="29">
        <f t="shared" si="0"/>
        <v>0</v>
      </c>
    </row>
    <row r="23" spans="1:7" ht="18" customHeight="1" x14ac:dyDescent="0.25">
      <c r="A23" s="145" t="s">
        <v>89</v>
      </c>
      <c r="B23" s="30">
        <v>220</v>
      </c>
      <c r="C23" s="30" t="s">
        <v>6</v>
      </c>
      <c r="D23" s="26" t="s">
        <v>6</v>
      </c>
      <c r="E23" s="27">
        <v>3000</v>
      </c>
      <c r="F23" s="28"/>
      <c r="G23" s="29">
        <f t="shared" si="0"/>
        <v>0</v>
      </c>
    </row>
    <row r="24" spans="1:7" ht="18" customHeight="1" x14ac:dyDescent="0.25">
      <c r="A24" s="145"/>
      <c r="B24" s="30">
        <v>110</v>
      </c>
      <c r="C24" s="30" t="s">
        <v>6</v>
      </c>
      <c r="D24" s="26" t="s">
        <v>6</v>
      </c>
      <c r="E24" s="27">
        <v>2300</v>
      </c>
      <c r="F24" s="28"/>
      <c r="G24" s="29">
        <f t="shared" si="0"/>
        <v>0</v>
      </c>
    </row>
    <row r="25" spans="1:7" ht="20.25" customHeight="1" x14ac:dyDescent="0.25">
      <c r="A25" s="30" t="s">
        <v>90</v>
      </c>
      <c r="B25" s="30"/>
      <c r="C25" s="30"/>
      <c r="D25" s="26"/>
      <c r="E25" s="31"/>
      <c r="F25" s="29">
        <f>SUM(F13:F24)</f>
        <v>0</v>
      </c>
      <c r="G25" s="29">
        <f>SUM(G13:G24)</f>
        <v>0</v>
      </c>
    </row>
    <row r="26" spans="1:7" ht="20.25" customHeight="1" x14ac:dyDescent="0.25">
      <c r="A26" s="145" t="s">
        <v>80</v>
      </c>
      <c r="B26" s="145">
        <v>35</v>
      </c>
      <c r="C26" s="145">
        <v>1</v>
      </c>
      <c r="D26" s="26" t="s">
        <v>87</v>
      </c>
      <c r="E26" s="27">
        <v>170</v>
      </c>
      <c r="F26" s="28"/>
      <c r="G26" s="29">
        <f t="shared" ref="G26:G35" si="1">E26*F26/100</f>
        <v>0</v>
      </c>
    </row>
    <row r="27" spans="1:7" ht="20.25" customHeight="1" x14ac:dyDescent="0.25">
      <c r="A27" s="145"/>
      <c r="B27" s="145"/>
      <c r="C27" s="145"/>
      <c r="D27" s="26" t="s">
        <v>82</v>
      </c>
      <c r="E27" s="27">
        <v>140</v>
      </c>
      <c r="F27" s="28"/>
      <c r="G27" s="29">
        <f t="shared" si="1"/>
        <v>0</v>
      </c>
    </row>
    <row r="28" spans="1:7" ht="20.25" customHeight="1" x14ac:dyDescent="0.25">
      <c r="A28" s="145"/>
      <c r="B28" s="145"/>
      <c r="C28" s="145"/>
      <c r="D28" s="26" t="s">
        <v>83</v>
      </c>
      <c r="E28" s="27">
        <v>120</v>
      </c>
      <c r="F28" s="28"/>
      <c r="G28" s="29">
        <f t="shared" si="1"/>
        <v>0</v>
      </c>
    </row>
    <row r="29" spans="1:7" ht="20.25" customHeight="1" x14ac:dyDescent="0.25">
      <c r="A29" s="145"/>
      <c r="B29" s="145"/>
      <c r="C29" s="145">
        <v>2</v>
      </c>
      <c r="D29" s="26" t="s">
        <v>82</v>
      </c>
      <c r="E29" s="27">
        <v>180</v>
      </c>
      <c r="F29" s="28"/>
      <c r="G29" s="29">
        <f t="shared" si="1"/>
        <v>0</v>
      </c>
    </row>
    <row r="30" spans="1:7" ht="20.25" customHeight="1" x14ac:dyDescent="0.25">
      <c r="A30" s="145"/>
      <c r="B30" s="145"/>
      <c r="C30" s="145"/>
      <c r="D30" s="26" t="s">
        <v>83</v>
      </c>
      <c r="E30" s="27">
        <v>150</v>
      </c>
      <c r="F30" s="28"/>
      <c r="G30" s="29">
        <f t="shared" si="1"/>
        <v>0</v>
      </c>
    </row>
    <row r="31" spans="1:7" ht="20.25" customHeight="1" x14ac:dyDescent="0.25">
      <c r="A31" s="145"/>
      <c r="B31" s="145" t="s">
        <v>91</v>
      </c>
      <c r="C31" s="145" t="s">
        <v>6</v>
      </c>
      <c r="D31" s="26" t="s">
        <v>87</v>
      </c>
      <c r="E31" s="27">
        <v>160</v>
      </c>
      <c r="F31" s="28"/>
      <c r="G31" s="29">
        <f t="shared" si="1"/>
        <v>0</v>
      </c>
    </row>
    <row r="32" spans="1:7" ht="38.25" customHeight="1" x14ac:dyDescent="0.25">
      <c r="A32" s="145"/>
      <c r="B32" s="145"/>
      <c r="C32" s="145"/>
      <c r="D32" s="26" t="s">
        <v>92</v>
      </c>
      <c r="E32" s="27">
        <v>140</v>
      </c>
      <c r="F32" s="28"/>
      <c r="G32" s="29">
        <f t="shared" si="1"/>
        <v>0</v>
      </c>
    </row>
    <row r="33" spans="1:7" ht="28.5" customHeight="1" x14ac:dyDescent="0.25">
      <c r="A33" s="145"/>
      <c r="B33" s="145"/>
      <c r="C33" s="145"/>
      <c r="D33" s="26" t="s">
        <v>93</v>
      </c>
      <c r="E33" s="27">
        <v>110</v>
      </c>
      <c r="F33" s="28" t="e">
        <f>'Перечень оборудования'!#REF!</f>
        <v>#REF!</v>
      </c>
      <c r="G33" s="29" t="e">
        <f t="shared" si="1"/>
        <v>#REF!</v>
      </c>
    </row>
    <row r="34" spans="1:7" ht="20.25" customHeight="1" x14ac:dyDescent="0.25">
      <c r="A34" s="145" t="s">
        <v>89</v>
      </c>
      <c r="B34" s="30" t="s">
        <v>94</v>
      </c>
      <c r="C34" s="30" t="s">
        <v>6</v>
      </c>
      <c r="D34" s="26" t="s">
        <v>6</v>
      </c>
      <c r="E34" s="27">
        <v>470</v>
      </c>
      <c r="F34" s="28"/>
      <c r="G34" s="29">
        <f t="shared" si="1"/>
        <v>0</v>
      </c>
    </row>
    <row r="35" spans="1:7" ht="20.25" customHeight="1" x14ac:dyDescent="0.25">
      <c r="A35" s="145"/>
      <c r="B35" s="30" t="s">
        <v>95</v>
      </c>
      <c r="C35" s="30" t="s">
        <v>6</v>
      </c>
      <c r="D35" s="26" t="s">
        <v>6</v>
      </c>
      <c r="E35" s="27">
        <v>350</v>
      </c>
      <c r="F35" s="28" t="e">
        <f>'Перечень оборудования'!#REF!</f>
        <v>#REF!</v>
      </c>
      <c r="G35" s="29" t="e">
        <f t="shared" si="1"/>
        <v>#REF!</v>
      </c>
    </row>
    <row r="36" spans="1:7" ht="20.25" customHeight="1" x14ac:dyDescent="0.25">
      <c r="A36" s="30" t="s">
        <v>96</v>
      </c>
      <c r="B36" s="30"/>
      <c r="C36" s="30"/>
      <c r="D36" s="26"/>
      <c r="E36" s="31"/>
      <c r="F36" s="29">
        <f>SUM(F26:F30)+F34</f>
        <v>0</v>
      </c>
      <c r="G36" s="29">
        <f>SUM(G26:G30)+G34</f>
        <v>0</v>
      </c>
    </row>
    <row r="37" spans="1:7" ht="20.25" customHeight="1" x14ac:dyDescent="0.25">
      <c r="A37" s="30" t="s">
        <v>97</v>
      </c>
      <c r="B37" s="30"/>
      <c r="C37" s="30"/>
      <c r="D37" s="26"/>
      <c r="E37" s="31"/>
      <c r="F37" s="29" t="e">
        <f>SUM(F31:F33)+F35</f>
        <v>#REF!</v>
      </c>
      <c r="G37" s="29" t="e">
        <f>SUM(G31:G33)+G35</f>
        <v>#REF!</v>
      </c>
    </row>
    <row r="38" spans="1:7" ht="20.25" customHeight="1" x14ac:dyDescent="0.25">
      <c r="A38" s="145" t="s">
        <v>80</v>
      </c>
      <c r="B38" s="145" t="s">
        <v>98</v>
      </c>
      <c r="C38" s="145" t="s">
        <v>6</v>
      </c>
      <c r="D38" s="26" t="s">
        <v>87</v>
      </c>
      <c r="E38" s="27">
        <v>260</v>
      </c>
      <c r="F38" s="28"/>
      <c r="G38" s="29">
        <f>E38*F38/100</f>
        <v>0</v>
      </c>
    </row>
    <row r="39" spans="1:7" ht="39" customHeight="1" x14ac:dyDescent="0.25">
      <c r="A39" s="145"/>
      <c r="B39" s="145"/>
      <c r="C39" s="145"/>
      <c r="D39" s="26" t="s">
        <v>92</v>
      </c>
      <c r="E39" s="27">
        <v>220</v>
      </c>
      <c r="F39" s="28"/>
      <c r="G39" s="29">
        <f>E39*F39/100</f>
        <v>0</v>
      </c>
    </row>
    <row r="40" spans="1:7" ht="31.5" customHeight="1" x14ac:dyDescent="0.25">
      <c r="A40" s="145"/>
      <c r="B40" s="145"/>
      <c r="C40" s="145"/>
      <c r="D40" s="26" t="s">
        <v>93</v>
      </c>
      <c r="E40" s="27">
        <v>150</v>
      </c>
      <c r="F40" s="28" t="e">
        <f>'Перечень оборудования'!#REF!</f>
        <v>#REF!</v>
      </c>
      <c r="G40" s="29" t="e">
        <f>E40*F40/100</f>
        <v>#REF!</v>
      </c>
    </row>
    <row r="41" spans="1:7" ht="24.75" customHeight="1" x14ac:dyDescent="0.25">
      <c r="A41" s="30" t="s">
        <v>89</v>
      </c>
      <c r="B41" s="30" t="s">
        <v>99</v>
      </c>
      <c r="C41" s="30" t="s">
        <v>6</v>
      </c>
      <c r="D41" s="26" t="s">
        <v>6</v>
      </c>
      <c r="E41" s="27">
        <v>270</v>
      </c>
      <c r="F41" s="28" t="e">
        <f>'Перечень оборудования'!#REF!</f>
        <v>#REF!</v>
      </c>
      <c r="G41" s="29" t="e">
        <f>E41*F41/100</f>
        <v>#REF!</v>
      </c>
    </row>
    <row r="42" spans="1:7" ht="24.75" customHeight="1" x14ac:dyDescent="0.25">
      <c r="A42" s="30" t="s">
        <v>100</v>
      </c>
      <c r="B42" s="30"/>
      <c r="C42" s="30"/>
      <c r="D42" s="26"/>
      <c r="E42" s="31"/>
      <c r="F42" s="29" t="e">
        <f>F40+F41</f>
        <v>#REF!</v>
      </c>
      <c r="G42" s="29" t="e">
        <f>SUM(G38:G41)</f>
        <v>#REF!</v>
      </c>
    </row>
    <row r="43" spans="1:7" ht="24.75" customHeight="1" x14ac:dyDescent="0.25">
      <c r="A43" s="151" t="s">
        <v>101</v>
      </c>
      <c r="B43" s="151"/>
      <c r="C43" s="32" t="s">
        <v>102</v>
      </c>
      <c r="D43" s="33"/>
      <c r="E43" s="34"/>
      <c r="F43" s="29" t="e">
        <f>F44+F45+F46+F47</f>
        <v>#REF!</v>
      </c>
      <c r="G43" s="29" t="e">
        <f>G44+G45+G46+G47</f>
        <v>#REF!</v>
      </c>
    </row>
    <row r="44" spans="1:7" ht="24.75" customHeight="1" x14ac:dyDescent="0.25">
      <c r="A44" s="151"/>
      <c r="B44" s="151"/>
      <c r="C44" s="35" t="s">
        <v>103</v>
      </c>
      <c r="D44" s="36"/>
      <c r="E44" s="27"/>
      <c r="F44" s="29">
        <f>F25</f>
        <v>0</v>
      </c>
      <c r="G44" s="29">
        <f>G25</f>
        <v>0</v>
      </c>
    </row>
    <row r="45" spans="1:7" ht="24.75" customHeight="1" x14ac:dyDescent="0.25">
      <c r="A45" s="151"/>
      <c r="B45" s="151"/>
      <c r="C45" s="35" t="s">
        <v>104</v>
      </c>
      <c r="D45" s="36"/>
      <c r="E45" s="27"/>
      <c r="F45" s="29">
        <f>F36</f>
        <v>0</v>
      </c>
      <c r="G45" s="29">
        <f>G36</f>
        <v>0</v>
      </c>
    </row>
    <row r="46" spans="1:7" ht="24.75" customHeight="1" x14ac:dyDescent="0.25">
      <c r="A46" s="151"/>
      <c r="B46" s="151"/>
      <c r="C46" s="35" t="s">
        <v>105</v>
      </c>
      <c r="D46" s="36"/>
      <c r="E46" s="27"/>
      <c r="F46" s="29" t="e">
        <f>F37</f>
        <v>#REF!</v>
      </c>
      <c r="G46" s="29" t="e">
        <f>G37</f>
        <v>#REF!</v>
      </c>
    </row>
    <row r="47" spans="1:7" ht="24.75" customHeight="1" x14ac:dyDescent="0.25">
      <c r="A47" s="151"/>
      <c r="B47" s="151"/>
      <c r="C47" s="35" t="s">
        <v>106</v>
      </c>
      <c r="D47" s="36"/>
      <c r="E47" s="27"/>
      <c r="F47" s="29" t="e">
        <f>F42</f>
        <v>#REF!</v>
      </c>
      <c r="G47" s="29" t="e">
        <f>G42</f>
        <v>#REF!</v>
      </c>
    </row>
    <row r="51" spans="1:7" s="37" customFormat="1" ht="16.5" x14ac:dyDescent="0.25">
      <c r="A51" s="37" t="s">
        <v>234</v>
      </c>
      <c r="E51" s="38"/>
      <c r="F51" s="38"/>
      <c r="G51" s="39" t="s">
        <v>235</v>
      </c>
    </row>
  </sheetData>
  <mergeCells count="30">
    <mergeCell ref="A43:B47"/>
    <mergeCell ref="C16:C17"/>
    <mergeCell ref="B18:B22"/>
    <mergeCell ref="C18:C20"/>
    <mergeCell ref="C21:C22"/>
    <mergeCell ref="A23:A24"/>
    <mergeCell ref="A26:A33"/>
    <mergeCell ref="B26:B30"/>
    <mergeCell ref="C26:C28"/>
    <mergeCell ref="C29:C30"/>
    <mergeCell ref="B31:B33"/>
    <mergeCell ref="A7:A22"/>
    <mergeCell ref="B7:B8"/>
    <mergeCell ref="C7:C8"/>
    <mergeCell ref="B9:B12"/>
    <mergeCell ref="C9:C10"/>
    <mergeCell ref="A1:G1"/>
    <mergeCell ref="C31:C33"/>
    <mergeCell ref="A34:A35"/>
    <mergeCell ref="A38:A40"/>
    <mergeCell ref="B38:B40"/>
    <mergeCell ref="C38:C40"/>
    <mergeCell ref="E3:G3"/>
    <mergeCell ref="C11:C12"/>
    <mergeCell ref="B13:B17"/>
    <mergeCell ref="C13:C15"/>
    <mergeCell ref="A3:A5"/>
    <mergeCell ref="B3:B5"/>
    <mergeCell ref="C3:C5"/>
    <mergeCell ref="D3:D5"/>
  </mergeCells>
  <dataValidations count="2">
    <dataValidation type="decimal" allowBlank="1" showInputMessage="1" showErrorMessage="1" error="Ввведеное значение неверно" sqref="E13:E42 E44:E47" xr:uid="{00000000-0002-0000-0100-000000000000}">
      <formula1>-1000000000000000</formula1>
      <formula2>1000000000000000</formula2>
    </dataValidation>
    <dataValidation type="decimal" allowBlank="1" showInputMessage="1" showErrorMessage="1" errorTitle="Внимание" error="Допускается ввод только действительных чисел!" sqref="F38:F41 F7:F24 F26:F35" xr:uid="{00000000-0002-0000-0100-000001000000}">
      <formula1>-9.99999999999999E+23</formula1>
      <formula2>9.99999999999999E+23</formula2>
    </dataValidation>
  </dataValidations>
  <printOptions horizontalCentered="1"/>
  <pageMargins left="0.78740157480314965" right="0.19685039370078741" top="0.39370078740157483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D87"/>
  <sheetViews>
    <sheetView view="pageBreakPreview" topLeftCell="A4" zoomScaleNormal="100" zoomScaleSheetLayoutView="100" workbookViewId="0">
      <selection activeCell="F11" sqref="F11"/>
    </sheetView>
  </sheetViews>
  <sheetFormatPr defaultRowHeight="15" x14ac:dyDescent="0.25"/>
  <cols>
    <col min="1" max="1" width="7.28515625" style="22" customWidth="1"/>
    <col min="2" max="2" width="30.85546875" style="22" customWidth="1"/>
    <col min="3" max="3" width="11" style="22" customWidth="1"/>
    <col min="4" max="4" width="10.42578125" style="22" customWidth="1"/>
    <col min="5" max="5" width="14.42578125" style="1" customWidth="1"/>
    <col min="6" max="7" width="10.42578125" style="1" customWidth="1"/>
    <col min="8" max="16384" width="9.140625" style="22"/>
  </cols>
  <sheetData>
    <row r="1" spans="1:82" s="21" customFormat="1" ht="41.25" customHeight="1" x14ac:dyDescent="0.25">
      <c r="A1" s="144" t="s">
        <v>237</v>
      </c>
      <c r="B1" s="144"/>
      <c r="C1" s="144"/>
      <c r="D1" s="144"/>
      <c r="E1" s="144"/>
      <c r="F1" s="144"/>
      <c r="G1" s="144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</row>
    <row r="3" spans="1:82" ht="15" customHeight="1" x14ac:dyDescent="0.25">
      <c r="A3" s="156" t="s">
        <v>107</v>
      </c>
      <c r="B3" s="156" t="s">
        <v>108</v>
      </c>
      <c r="C3" s="156" t="s">
        <v>109</v>
      </c>
      <c r="D3" s="156" t="s">
        <v>67</v>
      </c>
      <c r="E3" s="146" t="s">
        <v>239</v>
      </c>
      <c r="F3" s="146"/>
      <c r="G3" s="146"/>
    </row>
    <row r="4" spans="1:82" ht="48" x14ac:dyDescent="0.25">
      <c r="A4" s="156"/>
      <c r="B4" s="156"/>
      <c r="C4" s="156"/>
      <c r="D4" s="156"/>
      <c r="E4" s="23" t="s">
        <v>110</v>
      </c>
      <c r="F4" s="23" t="s">
        <v>111</v>
      </c>
      <c r="G4" s="23" t="s">
        <v>72</v>
      </c>
    </row>
    <row r="5" spans="1:82" x14ac:dyDescent="0.25">
      <c r="A5" s="156"/>
      <c r="B5" s="156"/>
      <c r="C5" s="156"/>
      <c r="D5" s="156"/>
      <c r="E5" s="23" t="s">
        <v>112</v>
      </c>
      <c r="F5" s="23" t="s">
        <v>113</v>
      </c>
      <c r="G5" s="23" t="s">
        <v>75</v>
      </c>
    </row>
    <row r="6" spans="1:82" x14ac:dyDescent="0.25">
      <c r="A6" s="40" t="s">
        <v>76</v>
      </c>
      <c r="B6" s="40" t="s">
        <v>77</v>
      </c>
      <c r="C6" s="40" t="s">
        <v>78</v>
      </c>
      <c r="D6" s="40" t="s">
        <v>79</v>
      </c>
      <c r="E6" s="41" t="str">
        <f>E2 &amp; ".1"</f>
        <v>.1</v>
      </c>
      <c r="F6" s="41" t="str">
        <f>E2 &amp; ".2"</f>
        <v>.2</v>
      </c>
      <c r="G6" s="41" t="str">
        <f>E2 &amp; ".3"</f>
        <v>.3</v>
      </c>
    </row>
    <row r="7" spans="1:82" ht="18.75" customHeight="1" x14ac:dyDescent="0.25">
      <c r="A7" s="152" t="s">
        <v>85</v>
      </c>
      <c r="B7" s="155" t="s">
        <v>114</v>
      </c>
      <c r="C7" s="154" t="s">
        <v>115</v>
      </c>
      <c r="D7" s="42" t="s">
        <v>81</v>
      </c>
      <c r="E7" s="27">
        <v>500</v>
      </c>
      <c r="F7" s="28"/>
      <c r="G7" s="29">
        <f t="shared" ref="G7:G62" si="0">E7*F7</f>
        <v>0</v>
      </c>
    </row>
    <row r="8" spans="1:82" ht="18.75" customHeight="1" x14ac:dyDescent="0.25">
      <c r="A8" s="152"/>
      <c r="B8" s="155"/>
      <c r="C8" s="154"/>
      <c r="D8" s="42">
        <v>330</v>
      </c>
      <c r="E8" s="27">
        <v>250</v>
      </c>
      <c r="F8" s="28"/>
      <c r="G8" s="29">
        <f t="shared" si="0"/>
        <v>0</v>
      </c>
    </row>
    <row r="9" spans="1:82" ht="18.75" customHeight="1" x14ac:dyDescent="0.25">
      <c r="A9" s="152"/>
      <c r="B9" s="155"/>
      <c r="C9" s="154"/>
      <c r="D9" s="42">
        <v>220</v>
      </c>
      <c r="E9" s="27">
        <v>210</v>
      </c>
      <c r="F9" s="28"/>
      <c r="G9" s="29">
        <f t="shared" si="0"/>
        <v>0</v>
      </c>
    </row>
    <row r="10" spans="1:82" ht="18.75" customHeight="1" x14ac:dyDescent="0.25">
      <c r="A10" s="152"/>
      <c r="B10" s="155"/>
      <c r="C10" s="154"/>
      <c r="D10" s="42" t="s">
        <v>88</v>
      </c>
      <c r="E10" s="27">
        <v>105</v>
      </c>
      <c r="F10" s="28"/>
      <c r="G10" s="29">
        <f t="shared" si="0"/>
        <v>0</v>
      </c>
    </row>
    <row r="11" spans="1:82" ht="18.75" customHeight="1" x14ac:dyDescent="0.25">
      <c r="A11" s="152"/>
      <c r="B11" s="155"/>
      <c r="C11" s="154"/>
      <c r="D11" s="43">
        <v>35</v>
      </c>
      <c r="E11" s="27">
        <v>75</v>
      </c>
      <c r="F11" s="28" t="e">
        <f>'Перечень оборудования'!#REF!</f>
        <v>#REF!</v>
      </c>
      <c r="G11" s="29" t="e">
        <f t="shared" si="0"/>
        <v>#REF!</v>
      </c>
    </row>
    <row r="12" spans="1:82" ht="18" customHeight="1" x14ac:dyDescent="0.25">
      <c r="A12" s="152">
        <v>2</v>
      </c>
      <c r="B12" s="155" t="s">
        <v>116</v>
      </c>
      <c r="C12" s="154" t="s">
        <v>117</v>
      </c>
      <c r="D12" s="43">
        <v>1150</v>
      </c>
      <c r="E12" s="27">
        <v>60</v>
      </c>
      <c r="F12" s="28"/>
      <c r="G12" s="29">
        <f t="shared" si="0"/>
        <v>0</v>
      </c>
    </row>
    <row r="13" spans="1:82" ht="18" customHeight="1" x14ac:dyDescent="0.25">
      <c r="A13" s="152"/>
      <c r="B13" s="155"/>
      <c r="C13" s="154"/>
      <c r="D13" s="43">
        <v>750</v>
      </c>
      <c r="E13" s="27">
        <v>43</v>
      </c>
      <c r="F13" s="28"/>
      <c r="G13" s="29">
        <f t="shared" si="0"/>
        <v>0</v>
      </c>
    </row>
    <row r="14" spans="1:82" ht="18" customHeight="1" x14ac:dyDescent="0.25">
      <c r="A14" s="152"/>
      <c r="B14" s="155"/>
      <c r="C14" s="154"/>
      <c r="D14" s="43" t="s">
        <v>81</v>
      </c>
      <c r="E14" s="27">
        <v>28</v>
      </c>
      <c r="F14" s="28"/>
      <c r="G14" s="29">
        <f t="shared" si="0"/>
        <v>0</v>
      </c>
    </row>
    <row r="15" spans="1:82" ht="18" customHeight="1" x14ac:dyDescent="0.25">
      <c r="A15" s="152"/>
      <c r="B15" s="155"/>
      <c r="C15" s="154"/>
      <c r="D15" s="43">
        <v>330</v>
      </c>
      <c r="E15" s="27">
        <v>18</v>
      </c>
      <c r="F15" s="28"/>
      <c r="G15" s="29">
        <f t="shared" si="0"/>
        <v>0</v>
      </c>
    </row>
    <row r="16" spans="1:82" ht="18" customHeight="1" x14ac:dyDescent="0.25">
      <c r="A16" s="152"/>
      <c r="B16" s="155"/>
      <c r="C16" s="154"/>
      <c r="D16" s="43">
        <v>220</v>
      </c>
      <c r="E16" s="27">
        <v>14</v>
      </c>
      <c r="F16" s="28"/>
      <c r="G16" s="29">
        <f t="shared" si="0"/>
        <v>0</v>
      </c>
    </row>
    <row r="17" spans="1:7" ht="18" customHeight="1" x14ac:dyDescent="0.25">
      <c r="A17" s="152"/>
      <c r="B17" s="155"/>
      <c r="C17" s="154"/>
      <c r="D17" s="43" t="s">
        <v>88</v>
      </c>
      <c r="E17" s="27">
        <v>7.8</v>
      </c>
      <c r="F17" s="28"/>
      <c r="G17" s="29">
        <f t="shared" si="0"/>
        <v>0</v>
      </c>
    </row>
    <row r="18" spans="1:7" ht="18" customHeight="1" x14ac:dyDescent="0.25">
      <c r="A18" s="152"/>
      <c r="B18" s="155"/>
      <c r="C18" s="154"/>
      <c r="D18" s="43" t="s">
        <v>118</v>
      </c>
      <c r="E18" s="27">
        <v>2.1</v>
      </c>
      <c r="F18" s="28"/>
      <c r="G18" s="29">
        <f t="shared" si="0"/>
        <v>0</v>
      </c>
    </row>
    <row r="19" spans="1:7" ht="18" customHeight="1" x14ac:dyDescent="0.25">
      <c r="A19" s="152"/>
      <c r="B19" s="155"/>
      <c r="C19" s="154"/>
      <c r="D19" s="43" t="s">
        <v>119</v>
      </c>
      <c r="E19" s="27">
        <v>2.1</v>
      </c>
      <c r="F19" s="28" t="e">
        <f>'Перечень оборудования'!#REF!</f>
        <v>#REF!</v>
      </c>
      <c r="G19" s="29" t="e">
        <f t="shared" si="0"/>
        <v>#REF!</v>
      </c>
    </row>
    <row r="20" spans="1:7" ht="18" customHeight="1" x14ac:dyDescent="0.25">
      <c r="A20" s="152"/>
      <c r="B20" s="155"/>
      <c r="C20" s="154"/>
      <c r="D20" s="43" t="s">
        <v>120</v>
      </c>
      <c r="E20" s="27">
        <v>1</v>
      </c>
      <c r="F20" s="28"/>
      <c r="G20" s="29">
        <f t="shared" si="0"/>
        <v>0</v>
      </c>
    </row>
    <row r="21" spans="1:7" ht="18" customHeight="1" x14ac:dyDescent="0.25">
      <c r="A21" s="152"/>
      <c r="B21" s="155"/>
      <c r="C21" s="154"/>
      <c r="D21" s="43" t="s">
        <v>121</v>
      </c>
      <c r="E21" s="27">
        <v>1</v>
      </c>
      <c r="F21" s="28"/>
      <c r="G21" s="29">
        <f t="shared" si="0"/>
        <v>0</v>
      </c>
    </row>
    <row r="22" spans="1:7" ht="18" customHeight="1" x14ac:dyDescent="0.25">
      <c r="A22" s="152"/>
      <c r="B22" s="155"/>
      <c r="C22" s="154"/>
      <c r="D22" s="43" t="s">
        <v>122</v>
      </c>
      <c r="E22" s="27">
        <v>1</v>
      </c>
      <c r="F22" s="28"/>
      <c r="G22" s="29">
        <f>E22*F22</f>
        <v>0</v>
      </c>
    </row>
    <row r="23" spans="1:7" ht="17.25" customHeight="1" x14ac:dyDescent="0.25">
      <c r="A23" s="152">
        <v>3</v>
      </c>
      <c r="B23" s="155" t="s">
        <v>123</v>
      </c>
      <c r="C23" s="154" t="s">
        <v>124</v>
      </c>
      <c r="D23" s="43">
        <v>1150</v>
      </c>
      <c r="E23" s="27">
        <v>180</v>
      </c>
      <c r="F23" s="28"/>
      <c r="G23" s="29">
        <f t="shared" si="0"/>
        <v>0</v>
      </c>
    </row>
    <row r="24" spans="1:7" ht="17.25" customHeight="1" x14ac:dyDescent="0.25">
      <c r="A24" s="152"/>
      <c r="B24" s="155"/>
      <c r="C24" s="154"/>
      <c r="D24" s="43">
        <v>750</v>
      </c>
      <c r="E24" s="27">
        <v>130</v>
      </c>
      <c r="F24" s="28"/>
      <c r="G24" s="29">
        <f t="shared" si="0"/>
        <v>0</v>
      </c>
    </row>
    <row r="25" spans="1:7" ht="17.25" customHeight="1" x14ac:dyDescent="0.25">
      <c r="A25" s="152"/>
      <c r="B25" s="155"/>
      <c r="C25" s="154"/>
      <c r="D25" s="43" t="s">
        <v>81</v>
      </c>
      <c r="E25" s="27">
        <v>88</v>
      </c>
      <c r="F25" s="28"/>
      <c r="G25" s="29">
        <f t="shared" si="0"/>
        <v>0</v>
      </c>
    </row>
    <row r="26" spans="1:7" ht="17.25" customHeight="1" x14ac:dyDescent="0.25">
      <c r="A26" s="152"/>
      <c r="B26" s="155"/>
      <c r="C26" s="154"/>
      <c r="D26" s="43">
        <v>330</v>
      </c>
      <c r="E26" s="27">
        <v>66</v>
      </c>
      <c r="F26" s="28"/>
      <c r="G26" s="29">
        <f t="shared" si="0"/>
        <v>0</v>
      </c>
    </row>
    <row r="27" spans="1:7" ht="17.25" customHeight="1" x14ac:dyDescent="0.25">
      <c r="A27" s="152"/>
      <c r="B27" s="155"/>
      <c r="C27" s="154"/>
      <c r="D27" s="43">
        <v>220</v>
      </c>
      <c r="E27" s="27">
        <v>43</v>
      </c>
      <c r="F27" s="28"/>
      <c r="G27" s="29">
        <f t="shared" si="0"/>
        <v>0</v>
      </c>
    </row>
    <row r="28" spans="1:7" ht="17.25" customHeight="1" x14ac:dyDescent="0.25">
      <c r="A28" s="152"/>
      <c r="B28" s="155"/>
      <c r="C28" s="154"/>
      <c r="D28" s="43" t="s">
        <v>88</v>
      </c>
      <c r="E28" s="27">
        <v>26</v>
      </c>
      <c r="F28" s="28"/>
      <c r="G28" s="29">
        <f t="shared" si="0"/>
        <v>0</v>
      </c>
    </row>
    <row r="29" spans="1:7" ht="17.25" customHeight="1" x14ac:dyDescent="0.25">
      <c r="A29" s="152"/>
      <c r="B29" s="155"/>
      <c r="C29" s="154"/>
      <c r="D29" s="43" t="s">
        <v>118</v>
      </c>
      <c r="E29" s="27">
        <v>11</v>
      </c>
      <c r="F29" s="28"/>
      <c r="G29" s="29">
        <f t="shared" si="0"/>
        <v>0</v>
      </c>
    </row>
    <row r="30" spans="1:7" ht="17.25" customHeight="1" x14ac:dyDescent="0.25">
      <c r="A30" s="152"/>
      <c r="B30" s="155"/>
      <c r="C30" s="154"/>
      <c r="D30" s="43" t="s">
        <v>119</v>
      </c>
      <c r="E30" s="27">
        <v>11</v>
      </c>
      <c r="F30" s="28"/>
      <c r="G30" s="29">
        <f t="shared" si="0"/>
        <v>0</v>
      </c>
    </row>
    <row r="31" spans="1:7" ht="17.25" customHeight="1" x14ac:dyDescent="0.25">
      <c r="A31" s="152"/>
      <c r="B31" s="155"/>
      <c r="C31" s="154"/>
      <c r="D31" s="43" t="s">
        <v>120</v>
      </c>
      <c r="E31" s="27">
        <v>5.5</v>
      </c>
      <c r="F31" s="28"/>
      <c r="G31" s="29">
        <f t="shared" si="0"/>
        <v>0</v>
      </c>
    </row>
    <row r="32" spans="1:7" ht="17.25" customHeight="1" x14ac:dyDescent="0.25">
      <c r="A32" s="152"/>
      <c r="B32" s="155"/>
      <c r="C32" s="154"/>
      <c r="D32" s="43" t="s">
        <v>121</v>
      </c>
      <c r="E32" s="27">
        <v>5.5</v>
      </c>
      <c r="F32" s="28"/>
      <c r="G32" s="29">
        <f t="shared" si="0"/>
        <v>0</v>
      </c>
    </row>
    <row r="33" spans="1:7" ht="17.25" customHeight="1" x14ac:dyDescent="0.25">
      <c r="A33" s="152"/>
      <c r="B33" s="155"/>
      <c r="C33" s="154"/>
      <c r="D33" s="43" t="s">
        <v>122</v>
      </c>
      <c r="E33" s="27">
        <v>5.5</v>
      </c>
      <c r="F33" s="28"/>
      <c r="G33" s="29">
        <f t="shared" si="0"/>
        <v>0</v>
      </c>
    </row>
    <row r="34" spans="1:7" ht="18" customHeight="1" x14ac:dyDescent="0.25">
      <c r="A34" s="152">
        <v>4</v>
      </c>
      <c r="B34" s="155" t="s">
        <v>125</v>
      </c>
      <c r="C34" s="154" t="s">
        <v>124</v>
      </c>
      <c r="D34" s="89">
        <v>220</v>
      </c>
      <c r="E34" s="27">
        <v>23</v>
      </c>
      <c r="F34" s="28"/>
      <c r="G34" s="29">
        <f t="shared" si="0"/>
        <v>0</v>
      </c>
    </row>
    <row r="35" spans="1:7" ht="18" customHeight="1" x14ac:dyDescent="0.25">
      <c r="A35" s="152"/>
      <c r="B35" s="155"/>
      <c r="C35" s="154"/>
      <c r="D35" s="89" t="s">
        <v>88</v>
      </c>
      <c r="E35" s="27">
        <v>14</v>
      </c>
      <c r="F35" s="28"/>
      <c r="G35" s="29">
        <f t="shared" si="0"/>
        <v>0</v>
      </c>
    </row>
    <row r="36" spans="1:7" ht="18" customHeight="1" x14ac:dyDescent="0.25">
      <c r="A36" s="152"/>
      <c r="B36" s="155"/>
      <c r="C36" s="154"/>
      <c r="D36" s="89" t="s">
        <v>118</v>
      </c>
      <c r="E36" s="27">
        <v>6.4</v>
      </c>
      <c r="F36" s="28"/>
      <c r="G36" s="29">
        <f t="shared" si="0"/>
        <v>0</v>
      </c>
    </row>
    <row r="37" spans="1:7" ht="18" customHeight="1" x14ac:dyDescent="0.25">
      <c r="A37" s="152"/>
      <c r="B37" s="155"/>
      <c r="C37" s="154"/>
      <c r="D37" s="89" t="s">
        <v>119</v>
      </c>
      <c r="E37" s="27">
        <v>6.4</v>
      </c>
      <c r="F37" s="28" t="e">
        <f>'Перечень оборудования'!#REF!</f>
        <v>#REF!</v>
      </c>
      <c r="G37" s="29" t="e">
        <f t="shared" si="0"/>
        <v>#REF!</v>
      </c>
    </row>
    <row r="38" spans="1:7" ht="18" customHeight="1" x14ac:dyDescent="0.25">
      <c r="A38" s="152"/>
      <c r="B38" s="155"/>
      <c r="C38" s="154"/>
      <c r="D38" s="89" t="s">
        <v>120</v>
      </c>
      <c r="E38" s="27">
        <v>3.1</v>
      </c>
      <c r="F38" s="28"/>
      <c r="G38" s="29">
        <f t="shared" si="0"/>
        <v>0</v>
      </c>
    </row>
    <row r="39" spans="1:7" ht="18" customHeight="1" x14ac:dyDescent="0.25">
      <c r="A39" s="152"/>
      <c r="B39" s="155"/>
      <c r="C39" s="154"/>
      <c r="D39" s="89" t="s">
        <v>121</v>
      </c>
      <c r="E39" s="27">
        <v>3.1</v>
      </c>
      <c r="F39" s="28"/>
      <c r="G39" s="29">
        <f t="shared" si="0"/>
        <v>0</v>
      </c>
    </row>
    <row r="40" spans="1:7" ht="18" customHeight="1" x14ac:dyDescent="0.25">
      <c r="A40" s="152"/>
      <c r="B40" s="155"/>
      <c r="C40" s="154"/>
      <c r="D40" s="89" t="s">
        <v>122</v>
      </c>
      <c r="E40" s="27">
        <v>3.1</v>
      </c>
      <c r="F40" s="28" t="e">
        <f>'Перечень оборудования'!#REF!</f>
        <v>#REF!</v>
      </c>
      <c r="G40" s="29" t="e">
        <f t="shared" si="0"/>
        <v>#REF!</v>
      </c>
    </row>
    <row r="41" spans="1:7" ht="18" customHeight="1" x14ac:dyDescent="0.25">
      <c r="A41" s="152">
        <v>5</v>
      </c>
      <c r="B41" s="155" t="s">
        <v>126</v>
      </c>
      <c r="C41" s="154" t="s">
        <v>117</v>
      </c>
      <c r="D41" s="89" t="s">
        <v>81</v>
      </c>
      <c r="E41" s="27">
        <v>35</v>
      </c>
      <c r="F41" s="28"/>
      <c r="G41" s="29">
        <f t="shared" si="0"/>
        <v>0</v>
      </c>
    </row>
    <row r="42" spans="1:7" ht="18" customHeight="1" x14ac:dyDescent="0.25">
      <c r="A42" s="152"/>
      <c r="B42" s="155"/>
      <c r="C42" s="154"/>
      <c r="D42" s="89">
        <v>330</v>
      </c>
      <c r="E42" s="27">
        <v>24</v>
      </c>
      <c r="F42" s="28"/>
      <c r="G42" s="29">
        <f t="shared" si="0"/>
        <v>0</v>
      </c>
    </row>
    <row r="43" spans="1:7" ht="18" customHeight="1" x14ac:dyDescent="0.25">
      <c r="A43" s="152"/>
      <c r="B43" s="155"/>
      <c r="C43" s="154"/>
      <c r="D43" s="89">
        <v>220</v>
      </c>
      <c r="E43" s="27">
        <v>19</v>
      </c>
      <c r="F43" s="28"/>
      <c r="G43" s="29">
        <f t="shared" si="0"/>
        <v>0</v>
      </c>
    </row>
    <row r="44" spans="1:7" ht="18" customHeight="1" x14ac:dyDescent="0.25">
      <c r="A44" s="152"/>
      <c r="B44" s="155"/>
      <c r="C44" s="154"/>
      <c r="D44" s="89" t="s">
        <v>88</v>
      </c>
      <c r="E44" s="27">
        <v>9.5</v>
      </c>
      <c r="F44" s="28"/>
      <c r="G44" s="29">
        <f t="shared" si="0"/>
        <v>0</v>
      </c>
    </row>
    <row r="45" spans="1:7" ht="18" customHeight="1" x14ac:dyDescent="0.25">
      <c r="A45" s="152"/>
      <c r="B45" s="155"/>
      <c r="C45" s="154"/>
      <c r="D45" s="89">
        <v>35</v>
      </c>
      <c r="E45" s="27">
        <v>4.7</v>
      </c>
      <c r="F45" s="28" t="e">
        <f>'Перечень оборудования'!#REF!</f>
        <v>#REF!</v>
      </c>
      <c r="G45" s="29" t="e">
        <f t="shared" si="0"/>
        <v>#REF!</v>
      </c>
    </row>
    <row r="46" spans="1:7" ht="18.75" customHeight="1" x14ac:dyDescent="0.25">
      <c r="A46" s="152">
        <v>6</v>
      </c>
      <c r="B46" s="155" t="s">
        <v>127</v>
      </c>
      <c r="C46" s="154" t="s">
        <v>117</v>
      </c>
      <c r="D46" s="42" t="s">
        <v>128</v>
      </c>
      <c r="E46" s="27">
        <v>2.2999999999999998</v>
      </c>
      <c r="F46" s="28"/>
      <c r="G46" s="29">
        <f>E46*F46</f>
        <v>0</v>
      </c>
    </row>
    <row r="47" spans="1:7" ht="18.75" customHeight="1" x14ac:dyDescent="0.25">
      <c r="A47" s="152"/>
      <c r="B47" s="155"/>
      <c r="C47" s="154"/>
      <c r="D47" s="42" t="s">
        <v>129</v>
      </c>
      <c r="E47" s="27">
        <v>2.2999999999999998</v>
      </c>
      <c r="F47" s="28"/>
      <c r="G47" s="29">
        <f>E47*F47</f>
        <v>0</v>
      </c>
    </row>
    <row r="48" spans="1:7" ht="18.75" customHeight="1" x14ac:dyDescent="0.25">
      <c r="A48" s="152"/>
      <c r="B48" s="155"/>
      <c r="C48" s="154"/>
      <c r="D48" s="44" t="s">
        <v>130</v>
      </c>
      <c r="E48" s="27">
        <v>2.2999999999999998</v>
      </c>
      <c r="F48" s="28" t="e">
        <f>'Перечень оборудования'!#REF!</f>
        <v>#REF!</v>
      </c>
      <c r="G48" s="29" t="e">
        <f t="shared" si="0"/>
        <v>#REF!</v>
      </c>
    </row>
    <row r="49" spans="1:7" ht="36" x14ac:dyDescent="0.25">
      <c r="A49" s="43">
        <v>7</v>
      </c>
      <c r="B49" s="45" t="s">
        <v>131</v>
      </c>
      <c r="C49" s="46" t="s">
        <v>117</v>
      </c>
      <c r="D49" s="47" t="s">
        <v>130</v>
      </c>
      <c r="E49" s="27">
        <v>26</v>
      </c>
      <c r="F49" s="28"/>
      <c r="G49" s="29">
        <f t="shared" si="0"/>
        <v>0</v>
      </c>
    </row>
    <row r="50" spans="1:7" ht="36" x14ac:dyDescent="0.25">
      <c r="A50" s="43">
        <v>8</v>
      </c>
      <c r="B50" s="45" t="s">
        <v>132</v>
      </c>
      <c r="C50" s="46" t="s">
        <v>117</v>
      </c>
      <c r="D50" s="47" t="s">
        <v>130</v>
      </c>
      <c r="E50" s="27">
        <v>48</v>
      </c>
      <c r="F50" s="28"/>
      <c r="G50" s="29">
        <f t="shared" si="0"/>
        <v>0</v>
      </c>
    </row>
    <row r="51" spans="1:7" ht="18.75" customHeight="1" x14ac:dyDescent="0.25">
      <c r="A51" s="152">
        <v>9</v>
      </c>
      <c r="B51" s="155" t="s">
        <v>133</v>
      </c>
      <c r="C51" s="154" t="s">
        <v>134</v>
      </c>
      <c r="D51" s="43" t="s">
        <v>88</v>
      </c>
      <c r="E51" s="27">
        <v>2.4</v>
      </c>
      <c r="F51" s="28"/>
      <c r="G51" s="29">
        <f t="shared" si="0"/>
        <v>0</v>
      </c>
    </row>
    <row r="52" spans="1:7" ht="18.75" customHeight="1" x14ac:dyDescent="0.25">
      <c r="A52" s="152"/>
      <c r="B52" s="155"/>
      <c r="C52" s="154"/>
      <c r="D52" s="43">
        <v>35</v>
      </c>
      <c r="E52" s="27">
        <v>2.4</v>
      </c>
      <c r="F52" s="28"/>
      <c r="G52" s="29">
        <f t="shared" si="0"/>
        <v>0</v>
      </c>
    </row>
    <row r="53" spans="1:7" ht="18.75" customHeight="1" x14ac:dyDescent="0.25">
      <c r="A53" s="152"/>
      <c r="B53" s="155"/>
      <c r="C53" s="154"/>
      <c r="D53" s="47" t="s">
        <v>130</v>
      </c>
      <c r="E53" s="27">
        <v>2.4</v>
      </c>
      <c r="F53" s="28"/>
      <c r="G53" s="29">
        <f t="shared" si="0"/>
        <v>0</v>
      </c>
    </row>
    <row r="54" spans="1:7" ht="18.75" customHeight="1" x14ac:dyDescent="0.25">
      <c r="A54" s="43">
        <v>10</v>
      </c>
      <c r="B54" s="45" t="s">
        <v>135</v>
      </c>
      <c r="C54" s="46" t="s">
        <v>136</v>
      </c>
      <c r="D54" s="47" t="s">
        <v>130</v>
      </c>
      <c r="E54" s="27">
        <v>2.5</v>
      </c>
      <c r="F54" s="28" t="e">
        <f>'Перечень оборудования'!#REF!</f>
        <v>#REF!</v>
      </c>
      <c r="G54" s="29" t="e">
        <f t="shared" si="0"/>
        <v>#REF!</v>
      </c>
    </row>
    <row r="55" spans="1:7" ht="18.75" customHeight="1" x14ac:dyDescent="0.25">
      <c r="A55" s="152">
        <v>11</v>
      </c>
      <c r="B55" s="155" t="s">
        <v>137</v>
      </c>
      <c r="C55" s="154" t="s">
        <v>138</v>
      </c>
      <c r="D55" s="47" t="s">
        <v>120</v>
      </c>
      <c r="E55" s="27">
        <v>2.2999999999999998</v>
      </c>
      <c r="F55" s="28"/>
      <c r="G55" s="29">
        <f t="shared" si="0"/>
        <v>0</v>
      </c>
    </row>
    <row r="56" spans="1:7" ht="18.75" customHeight="1" x14ac:dyDescent="0.25">
      <c r="A56" s="152"/>
      <c r="B56" s="155"/>
      <c r="C56" s="154"/>
      <c r="D56" s="47" t="s">
        <v>121</v>
      </c>
      <c r="E56" s="27">
        <v>2.2999999999999998</v>
      </c>
      <c r="F56" s="28"/>
      <c r="G56" s="29">
        <f t="shared" si="0"/>
        <v>0</v>
      </c>
    </row>
    <row r="57" spans="1:7" ht="18.75" customHeight="1" x14ac:dyDescent="0.25">
      <c r="A57" s="152"/>
      <c r="B57" s="155"/>
      <c r="C57" s="154"/>
      <c r="D57" s="47" t="s">
        <v>122</v>
      </c>
      <c r="E57" s="27">
        <v>2.2999999999999998</v>
      </c>
      <c r="F57" s="28" t="e">
        <f>'Перечень оборудования'!#REF!</f>
        <v>#REF!</v>
      </c>
      <c r="G57" s="29" t="e">
        <f t="shared" si="0"/>
        <v>#REF!</v>
      </c>
    </row>
    <row r="58" spans="1:7" ht="18.75" customHeight="1" x14ac:dyDescent="0.25">
      <c r="A58" s="152">
        <v>12</v>
      </c>
      <c r="B58" s="155" t="s">
        <v>139</v>
      </c>
      <c r="C58" s="154" t="s">
        <v>138</v>
      </c>
      <c r="D58" s="47" t="s">
        <v>120</v>
      </c>
      <c r="E58" s="27">
        <v>3</v>
      </c>
      <c r="F58" s="28"/>
      <c r="G58" s="29">
        <f t="shared" si="0"/>
        <v>0</v>
      </c>
    </row>
    <row r="59" spans="1:7" ht="18.75" customHeight="1" x14ac:dyDescent="0.25">
      <c r="A59" s="152"/>
      <c r="B59" s="155"/>
      <c r="C59" s="154"/>
      <c r="D59" s="47" t="s">
        <v>121</v>
      </c>
      <c r="E59" s="27">
        <v>3</v>
      </c>
      <c r="F59" s="28"/>
      <c r="G59" s="29">
        <f t="shared" si="0"/>
        <v>0</v>
      </c>
    </row>
    <row r="60" spans="1:7" ht="18.75" customHeight="1" x14ac:dyDescent="0.25">
      <c r="A60" s="152"/>
      <c r="B60" s="155"/>
      <c r="C60" s="154"/>
      <c r="D60" s="47" t="s">
        <v>122</v>
      </c>
      <c r="E60" s="27">
        <v>3</v>
      </c>
      <c r="F60" s="28" t="e">
        <f>'Перечень оборудования'!#REF!</f>
        <v>#REF!</v>
      </c>
      <c r="G60" s="29" t="e">
        <f t="shared" si="0"/>
        <v>#REF!</v>
      </c>
    </row>
    <row r="61" spans="1:7" ht="18.75" customHeight="1" x14ac:dyDescent="0.25">
      <c r="A61" s="152">
        <v>13</v>
      </c>
      <c r="B61" s="155" t="s">
        <v>140</v>
      </c>
      <c r="C61" s="154" t="s">
        <v>115</v>
      </c>
      <c r="D61" s="43" t="s">
        <v>118</v>
      </c>
      <c r="E61" s="27">
        <v>3.5</v>
      </c>
      <c r="F61" s="28"/>
      <c r="G61" s="29">
        <f t="shared" si="0"/>
        <v>0</v>
      </c>
    </row>
    <row r="62" spans="1:7" ht="18.75" customHeight="1" x14ac:dyDescent="0.25">
      <c r="A62" s="152"/>
      <c r="B62" s="155"/>
      <c r="C62" s="154"/>
      <c r="D62" s="43" t="s">
        <v>119</v>
      </c>
      <c r="E62" s="27">
        <v>3.5</v>
      </c>
      <c r="F62" s="28"/>
      <c r="G62" s="29">
        <f t="shared" si="0"/>
        <v>0</v>
      </c>
    </row>
    <row r="63" spans="1:7" ht="18.75" customHeight="1" x14ac:dyDescent="0.25">
      <c r="A63" s="152">
        <v>14</v>
      </c>
      <c r="B63" s="153" t="s">
        <v>101</v>
      </c>
      <c r="C63" s="154"/>
      <c r="D63" s="48" t="s">
        <v>102</v>
      </c>
      <c r="E63" s="49"/>
      <c r="F63" s="29" t="e">
        <f>F64+F65+F66+F67</f>
        <v>#REF!</v>
      </c>
      <c r="G63" s="29" t="e">
        <f>G64+G65+G66+G67</f>
        <v>#REF!</v>
      </c>
    </row>
    <row r="64" spans="1:7" ht="18.75" customHeight="1" x14ac:dyDescent="0.25">
      <c r="A64" s="152"/>
      <c r="B64" s="153"/>
      <c r="C64" s="154"/>
      <c r="D64" s="50" t="s">
        <v>103</v>
      </c>
      <c r="E64" s="51"/>
      <c r="F64" s="29">
        <f>F44+F43+F35+F34+F28+F27+F17+F16+F10+F9+F51+F18+F29+F36+F38+F20+F55+F58+F61+F46+F31</f>
        <v>0</v>
      </c>
      <c r="G64" s="29">
        <f>G44+G43+G35+G34+G28+G27+G17+G16+G10+G9+G51+G18+G29+G36+G38+G20+G55+G58+G61+G46+G31</f>
        <v>0</v>
      </c>
    </row>
    <row r="65" spans="1:7" ht="18.75" customHeight="1" x14ac:dyDescent="0.25">
      <c r="A65" s="152"/>
      <c r="B65" s="153"/>
      <c r="C65" s="154"/>
      <c r="D65" s="50" t="s">
        <v>141</v>
      </c>
      <c r="E65" s="51"/>
      <c r="F65" s="29" t="e">
        <f>F11+F19+F30+F45+F52+F62+F21+F32+F37+F39+F56+F59+F47</f>
        <v>#REF!</v>
      </c>
      <c r="G65" s="29" t="e">
        <f>G11+G19+G30+G45+G52+G62+G21+G32+G37+G39+G56+G59+G47</f>
        <v>#REF!</v>
      </c>
    </row>
    <row r="66" spans="1:7" ht="18.75" customHeight="1" x14ac:dyDescent="0.25">
      <c r="A66" s="152"/>
      <c r="B66" s="153"/>
      <c r="C66" s="154"/>
      <c r="D66" s="50" t="s">
        <v>142</v>
      </c>
      <c r="E66" s="51"/>
      <c r="F66" s="29" t="e">
        <f>F22+F33+F40+F48+F49+F50+F53+F54+F57+F60</f>
        <v>#REF!</v>
      </c>
      <c r="G66" s="29" t="e">
        <f>G22+G33+G40+G48+G49+G50+G53+G54+G57+G60</f>
        <v>#REF!</v>
      </c>
    </row>
    <row r="67" spans="1:7" ht="18.75" customHeight="1" x14ac:dyDescent="0.25">
      <c r="A67" s="152"/>
      <c r="B67" s="153"/>
      <c r="C67" s="154"/>
      <c r="D67" s="50" t="s">
        <v>106</v>
      </c>
      <c r="E67" s="51"/>
      <c r="F67" s="52">
        <v>0</v>
      </c>
      <c r="G67" s="52">
        <v>0</v>
      </c>
    </row>
    <row r="72" spans="1:7" s="37" customFormat="1" ht="16.5" x14ac:dyDescent="0.25">
      <c r="A72" s="37" t="s">
        <v>234</v>
      </c>
      <c r="E72" s="38"/>
      <c r="F72" s="38"/>
      <c r="G72" s="39" t="s">
        <v>235</v>
      </c>
    </row>
    <row r="83" spans="1:2" x14ac:dyDescent="0.25">
      <c r="A83" s="48" t="s">
        <v>102</v>
      </c>
      <c r="B83" s="53" t="e">
        <f>SUM(B84:B87)</f>
        <v>#REF!</v>
      </c>
    </row>
    <row r="84" spans="1:2" x14ac:dyDescent="0.25">
      <c r="A84" s="50" t="s">
        <v>103</v>
      </c>
      <c r="B84" s="53">
        <f>G64+'Р.2.1.'!G44</f>
        <v>0</v>
      </c>
    </row>
    <row r="85" spans="1:2" x14ac:dyDescent="0.25">
      <c r="A85" s="50" t="s">
        <v>141</v>
      </c>
      <c r="B85" s="53" t="e">
        <f>G65+'Р.2.1.'!G45</f>
        <v>#REF!</v>
      </c>
    </row>
    <row r="86" spans="1:2" x14ac:dyDescent="0.25">
      <c r="A86" s="50" t="s">
        <v>142</v>
      </c>
      <c r="B86" s="53" t="e">
        <f>G66+'Р.2.1.'!G46</f>
        <v>#REF!</v>
      </c>
    </row>
    <row r="87" spans="1:2" x14ac:dyDescent="0.25">
      <c r="A87" s="50" t="s">
        <v>106</v>
      </c>
      <c r="B87" s="53" t="e">
        <f>G67+'Р.2.1.'!G47</f>
        <v>#REF!</v>
      </c>
    </row>
  </sheetData>
  <mergeCells count="39">
    <mergeCell ref="E3:G3"/>
    <mergeCell ref="A7:A11"/>
    <mergeCell ref="B7:B11"/>
    <mergeCell ref="C7:C11"/>
    <mergeCell ref="A12:A22"/>
    <mergeCell ref="B12:B22"/>
    <mergeCell ref="C12:C22"/>
    <mergeCell ref="A3:A5"/>
    <mergeCell ref="B3:B5"/>
    <mergeCell ref="C3:C5"/>
    <mergeCell ref="D3:D5"/>
    <mergeCell ref="A23:A33"/>
    <mergeCell ref="B23:B33"/>
    <mergeCell ref="C23:C33"/>
    <mergeCell ref="A34:A40"/>
    <mergeCell ref="B34:B40"/>
    <mergeCell ref="C34:C40"/>
    <mergeCell ref="A41:A45"/>
    <mergeCell ref="B41:B45"/>
    <mergeCell ref="C41:C45"/>
    <mergeCell ref="A46:A48"/>
    <mergeCell ref="B46:B48"/>
    <mergeCell ref="C46:C48"/>
    <mergeCell ref="A63:A67"/>
    <mergeCell ref="B63:B67"/>
    <mergeCell ref="C63:C67"/>
    <mergeCell ref="A1:G1"/>
    <mergeCell ref="A58:A60"/>
    <mergeCell ref="B58:B60"/>
    <mergeCell ref="C58:C60"/>
    <mergeCell ref="A61:A62"/>
    <mergeCell ref="B61:B62"/>
    <mergeCell ref="C61:C62"/>
    <mergeCell ref="A51:A53"/>
    <mergeCell ref="B51:B53"/>
    <mergeCell ref="C51:C53"/>
    <mergeCell ref="A55:A57"/>
    <mergeCell ref="B55:B57"/>
    <mergeCell ref="C55:C57"/>
  </mergeCells>
  <dataValidations count="2">
    <dataValidation type="decimal" allowBlank="1" showInputMessage="1" showErrorMessage="1" error="Ввведеное значение неверно" sqref="E9:E67 F63" xr:uid="{00000000-0002-0000-0200-000000000000}">
      <formula1>-1000000000000000</formula1>
      <formula2>1000000000000000</formula2>
    </dataValidation>
    <dataValidation type="decimal" allowBlank="1" showInputMessage="1" showErrorMessage="1" errorTitle="Внимание" error="Допускается ввод только действительных чисел!" sqref="F7:F62" xr:uid="{00000000-0002-0000-0200-000001000000}">
      <formula1>0</formula1>
      <formula2>9.99999999999999E+23</formula2>
    </dataValidation>
  </dataValidations>
  <printOptions horizontalCentered="1"/>
  <pageMargins left="0.78740157480314965" right="0.19685039370078741" top="0.39370078740157483" bottom="0.19685039370078741" header="0.31496062992125984" footer="0.31496062992125984"/>
  <pageSetup paperSize="9" orientation="portrait" r:id="rId1"/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Перечень оборудования</vt:lpstr>
      <vt:lpstr>Р.2.1.</vt:lpstr>
      <vt:lpstr>Р.2.2.</vt:lpstr>
      <vt:lpstr>'Перечень оборудования'!Область_печати</vt:lpstr>
      <vt:lpstr>Р.2.1.!Область_печати</vt:lpstr>
      <vt:lpstr>Р.2.2.!Область_печати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2022-03-21T07:01:51Z</dcterms:modified>
</cp:coreProperties>
</file>